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<sst xmlns="http://schemas.openxmlformats.org/spreadsheetml/2006/main" count="160" uniqueCount="112">
  <si>
    <t>Programación Web Avanzada</t>
  </si>
  <si>
    <t>Enero – Junio 2020</t>
  </si>
  <si>
    <t>Calificaciones Finales</t>
  </si>
  <si>
    <t>Profesor: Rogelio Ferreira Escutia</t>
  </si>
  <si>
    <t>No.</t>
  </si>
  <si>
    <t>Carrera</t>
  </si>
  <si>
    <t>NOMBRE DEL ALUMNO</t>
  </si>
  <si>
    <t>Asi</t>
  </si>
  <si>
    <t>Ret</t>
  </si>
  <si>
    <t>Fal</t>
  </si>
  <si>
    <t>P-xF</t>
  </si>
  <si>
    <t>%A</t>
  </si>
  <si>
    <t>OA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</si>
  <si>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</si>
  <si>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</si>
  <si>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</si>
  <si>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</si>
  <si>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</si>
  <si>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</si>
  <si>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</si>
  <si>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</si>
  <si>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</si>
  <si>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PdePrac</t>
  </si>
  <si>
    <t>E1</t>
  </si>
  <si>
    <t>PdeEval</t>
  </si>
  <si>
    <t>PdeProy</t>
  </si>
  <si>
    <t>X1</t>
  </si>
  <si>
    <t>X2</t>
  </si>
  <si>
    <t>X3</t>
  </si>
  <si>
    <t>X4</t>
  </si>
  <si>
    <t>X5</t>
  </si>
  <si>
    <t>Extras</t>
  </si>
  <si>
    <t>Final</t>
  </si>
  <si>
    <t>Observaciones</t>
  </si>
  <si>
    <t>ISC</t>
  </si>
  <si>
    <t>Becerra Constantino Yadira Araceli</t>
  </si>
  <si>
    <t>Castro Cazares Carlos Jahir</t>
  </si>
  <si>
    <t>De Jesus Galvan Brian Fernando</t>
  </si>
  <si>
    <t>Lemus Cervantes Jesus Ivan</t>
  </si>
  <si>
    <t>Martinez Resendiz Giovanni Hasid</t>
  </si>
  <si>
    <t>Martínez Martínez Mauricio Antonio</t>
  </si>
  <si>
    <t>Rodriguez Molina Brandon Alexis</t>
  </si>
  <si>
    <t>Roman Valdovinos Alexis Giovanni</t>
  </si>
  <si>
    <t>Velazquez Aguilar Jaime Isai</t>
  </si>
  <si>
    <t>Zamora Delgado Diego</t>
  </si>
  <si>
    <t>ITIC</t>
  </si>
  <si>
    <t>Castro Sixtos Monserrat Alejandra</t>
  </si>
  <si>
    <t>Chavez Gomez Arturo Ivan</t>
  </si>
  <si>
    <t>REPETICION</t>
  </si>
  <si>
    <t>Esquivel Ruiz Julio Cesar</t>
  </si>
  <si>
    <t>Mendoza Hernandez Hector Hugo</t>
  </si>
  <si>
    <t>Osornio Garcia David</t>
  </si>
  <si>
    <t>Vieyra Xicohtencatl Alexandra</t>
  </si>
  <si>
    <t>Almonte Chavez Miguel Angel</t>
  </si>
  <si>
    <t>Camarena Hernandez Christian Eduardo</t>
  </si>
  <si>
    <t>Ezequiel Alvarado Mara Paola</t>
  </si>
  <si>
    <t>Magaña Calderon Pedro Pablo</t>
  </si>
  <si>
    <t>Pedraza Cruz Javier</t>
  </si>
  <si>
    <t>Valdes Mendoza Christopher Ricardo</t>
  </si>
  <si>
    <t>PROMEDIOS</t>
  </si>
  <si>
    <t>Nomenclatura de Asistencia</t>
  </si>
  <si>
    <t>Asistencia</t>
  </si>
  <si>
    <t>Asistencia justificada</t>
  </si>
  <si>
    <t>Retardo</t>
  </si>
  <si>
    <t>Falta</t>
  </si>
  <si>
    <t>Asistencia al Laboratorio</t>
  </si>
  <si>
    <t>Martes 4 de febrero</t>
  </si>
  <si>
    <t>Miércoles 5 de febrero</t>
  </si>
  <si>
    <t>Viernes 7 de febrero</t>
  </si>
  <si>
    <t>Martes 11 de febrero</t>
  </si>
  <si>
    <t>Miércoles 12 de febrero</t>
  </si>
  <si>
    <t>Martes 18 de febrero</t>
  </si>
  <si>
    <t>Miércoles 19 de febrero</t>
  </si>
  <si>
    <t>Viernes 21 de febrero</t>
  </si>
  <si>
    <t>Miércoles 26 de febrero</t>
  </si>
  <si>
    <t>Martes 3 de marzo (práctica Material)</t>
  </si>
  <si>
    <t>Miércoles 4 de marzo (práctica letras e íconos)</t>
  </si>
  <si>
    <t>Martes 10 de marzo</t>
  </si>
  <si>
    <t>Miércoles 11 de marzo</t>
  </si>
  <si>
    <t>Asistencias</t>
  </si>
  <si>
    <t>Retardos</t>
  </si>
  <si>
    <t>Faltas</t>
  </si>
  <si>
    <t>Puntos menos por Faltas</t>
  </si>
  <si>
    <t>Porcentaje de Asistencia</t>
  </si>
  <si>
    <t>Observaciones de Asistencias</t>
  </si>
  <si>
    <t>Prácticas</t>
  </si>
  <si>
    <t>Práctica 1: Javascript y DOM</t>
  </si>
  <si>
    <t>Práctica 2: Layout con Tablas</t>
  </si>
  <si>
    <t>Práctica 3: Layout con Cajas CSS</t>
  </si>
  <si>
    <t>Práctica 4: CSS Grid Layout</t>
  </si>
  <si>
    <t>Práctica 5: Responsive Web Design con CSS Grid Layout</t>
  </si>
  <si>
    <t>Práctica 6: Material Design</t>
  </si>
  <si>
    <t>Práctica 7: Tipos de Letras e Iconos</t>
  </si>
  <si>
    <t>Práctica 8: jQuery</t>
  </si>
  <si>
    <t>Práctica 9: Bootstrap</t>
  </si>
  <si>
    <t>Promedio de Prácticas</t>
  </si>
  <si>
    <t>Evaluaciones</t>
  </si>
  <si>
    <t>Examen en línea</t>
  </si>
  <si>
    <t>Promedio de Evaluaciones</t>
  </si>
  <si>
    <t>Proyecto</t>
  </si>
  <si>
    <t>Proyecto Final</t>
  </si>
  <si>
    <t>Promedio del Proyecto</t>
  </si>
  <si>
    <t>Puntos Extras</t>
  </si>
  <si>
    <t>Examen Diagnóstico (24 de enero)</t>
  </si>
  <si>
    <t>JS Suma (31 de enero)</t>
  </si>
  <si>
    <t>JS Validar (4 de febrero)</t>
  </si>
  <si>
    <t>DOM Lista (5 de febrero)</t>
  </si>
  <si>
    <t>JS + DOM (7 de febrero)</t>
  </si>
  <si>
    <t>Puntos Extras Totales</t>
  </si>
  <si>
    <t>Promedio Final = (Prácticas x 0.6) + (Examen x 0.15) + (Proyecto x 0.25) + Puntos Extras – Faltas – Retrasos</t>
  </si>
  <si>
    <t>Obs.</t>
  </si>
  <si>
    <t>&gt;= 70 “Aprobado”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</si>
</sst>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\ hh:mm\ AM/PM"/>
    <numFmt numFmtId="166" formatCode="General"/>
  </numFmts>
  <fonts count="2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7"/>
      <color indexed="9"/>
      <name val="Arial"/>
      <family val="2"/>
    </font>
    <font>
      <sz val="7"/>
      <color indexed="10"/>
      <name val="Arial"/>
      <family val="2"/>
    </font>
    <font>
      <b/>
      <sz val="7"/>
      <color indexed="12"/>
      <name val="Arial"/>
      <family val="2"/>
    </font>
    <font>
      <sz val="7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9" fillId="0" borderId="2" xfId="0" applyFont="1" applyFill="1" applyBorder="1" applyAlignment="1">
      <alignment horizontal="center"/>
    </xf>
    <xf numFmtId="164" fontId="19" fillId="0" borderId="3" xfId="0" applyFont="1" applyFill="1" applyBorder="1" applyAlignment="1">
      <alignment/>
    </xf>
    <xf numFmtId="164" fontId="12" fillId="0" borderId="3" xfId="0" applyFont="1" applyFill="1" applyBorder="1" applyAlignment="1">
      <alignment horizontal="center"/>
    </xf>
    <xf numFmtId="164" fontId="20" fillId="9" borderId="3" xfId="0" applyFont="1" applyFill="1" applyBorder="1" applyAlignment="1">
      <alignment horizontal="center"/>
    </xf>
    <xf numFmtId="164" fontId="20" fillId="10" borderId="3" xfId="0" applyFont="1" applyFill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20" fillId="10" borderId="3" xfId="0" applyFont="1" applyFill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19" fillId="4" borderId="0" xfId="0" applyFont="1" applyFill="1" applyBorder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4" borderId="0" xfId="0" applyFont="1" applyFill="1" applyAlignment="1">
      <alignment/>
    </xf>
    <xf numFmtId="164" fontId="14" fillId="4" borderId="0" xfId="0" applyFont="1" applyFill="1" applyAlignment="1">
      <alignment horizontal="center"/>
    </xf>
    <xf numFmtId="164" fontId="21" fillId="4" borderId="0" xfId="0" applyFont="1" applyFill="1" applyAlignment="1">
      <alignment horizontal="center"/>
    </xf>
    <xf numFmtId="164" fontId="14" fillId="11" borderId="0" xfId="0" applyNumberFormat="1" applyFont="1" applyFill="1" applyAlignment="1">
      <alignment horizontal="center"/>
    </xf>
    <xf numFmtId="164" fontId="14" fillId="12" borderId="0" xfId="0" applyNumberFormat="1" applyFont="1" applyFill="1" applyAlignment="1">
      <alignment horizontal="center"/>
    </xf>
    <xf numFmtId="164" fontId="14" fillId="12" borderId="0" xfId="0" applyNumberFormat="1" applyFont="1" applyFill="1" applyAlignment="1">
      <alignment horizontal="center"/>
    </xf>
    <xf numFmtId="164" fontId="22" fillId="13" borderId="0" xfId="0" applyNumberFormat="1" applyFont="1" applyFill="1" applyAlignment="1">
      <alignment horizontal="center"/>
    </xf>
    <xf numFmtId="164" fontId="22" fillId="13" borderId="0" xfId="0" applyNumberFormat="1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4" borderId="0" xfId="0" applyFont="1" applyFill="1" applyAlignment="1">
      <alignment horizontal="center"/>
    </xf>
    <xf numFmtId="164" fontId="23" fillId="0" borderId="0" xfId="0" applyFont="1" applyAlignment="1">
      <alignment horizontal="center"/>
    </xf>
    <xf numFmtId="164" fontId="14" fillId="14" borderId="0" xfId="0" applyFont="1" applyFill="1" applyAlignment="1">
      <alignment horizontal="center"/>
    </xf>
    <xf numFmtId="164" fontId="21" fillId="0" borderId="0" xfId="0" applyFont="1" applyAlignment="1">
      <alignment horizontal="center"/>
    </xf>
    <xf numFmtId="164" fontId="23" fillId="4" borderId="0" xfId="0" applyFont="1" applyFill="1" applyAlignment="1">
      <alignment horizontal="center"/>
    </xf>
    <xf numFmtId="164" fontId="20" fillId="15" borderId="0" xfId="0" applyNumberFormat="1" applyFont="1" applyFill="1" applyAlignment="1">
      <alignment horizontal="center"/>
    </xf>
    <xf numFmtId="164" fontId="20" fillId="15" borderId="0" xfId="0" applyNumberFormat="1" applyFont="1" applyFill="1" applyBorder="1" applyAlignment="1">
      <alignment horizontal="center"/>
    </xf>
    <xf numFmtId="164" fontId="14" fillId="0" borderId="0" xfId="0" applyFont="1" applyFill="1" applyAlignment="1">
      <alignment horizontal="center"/>
    </xf>
    <xf numFmtId="164" fontId="0" fillId="4" borderId="0" xfId="0" applyFont="1" applyFill="1" applyAlignment="1">
      <alignment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19" fillId="0" borderId="3" xfId="0" applyFont="1" applyFill="1" applyBorder="1" applyAlignment="1">
      <alignment/>
    </xf>
    <xf numFmtId="164" fontId="13" fillId="0" borderId="3" xfId="0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164" fontId="0" fillId="0" borderId="3" xfId="0" applyBorder="1" applyAlignment="1">
      <alignment/>
    </xf>
    <xf numFmtId="164" fontId="21" fillId="0" borderId="0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24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25" fillId="0" borderId="0" xfId="0" applyFont="1" applyFill="1" applyAlignment="1">
      <alignment horizontal="center"/>
    </xf>
    <xf numFmtId="164" fontId="26" fillId="0" borderId="0" xfId="0" applyFont="1" applyAlignment="1">
      <alignment horizontal="center"/>
    </xf>
    <xf numFmtId="164" fontId="27" fillId="9" borderId="3" xfId="0" applyFont="1" applyFill="1" applyBorder="1" applyAlignment="1">
      <alignment horizontal="center"/>
    </xf>
    <xf numFmtId="164" fontId="27" fillId="10" borderId="3" xfId="0" applyFont="1" applyFill="1" applyBorder="1" applyAlignment="1">
      <alignment horizontal="center"/>
    </xf>
    <xf numFmtId="164" fontId="28" fillId="0" borderId="0" xfId="0" applyFont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H89"/>
  <sheetViews>
    <sheetView tabSelected="1" zoomScale="130" zoomScaleNormal="130" workbookViewId="0" topLeftCell="A1">
      <pane xSplit="15218" topLeftCell="AK1" activePane="topRight" state="split"/>
      <selection pane="topLeft" activeCell="A1" sqref="A1"/>
      <selection pane="topRight" activeCell="AQ24" sqref="AQ24:AR24"/>
    </sheetView>
  </sheetViews>
  <sheetFormatPr defaultColWidth="9.140625" defaultRowHeight="12.75" customHeight="1"/>
  <cols>
    <col min="1" max="1" width="3.7109375" style="1" customWidth="1"/>
    <col min="2" max="2" width="7.57421875" style="2" customWidth="1"/>
    <col min="3" max="3" width="34.57421875" style="1" customWidth="1"/>
    <col min="4" max="5" width="2.57421875" style="3" customWidth="1"/>
    <col min="6" max="16" width="2.57421875" style="4" customWidth="1"/>
    <col min="17" max="19" width="4.421875" style="4" customWidth="1"/>
    <col min="20" max="20" width="6.421875" style="4" customWidth="1"/>
    <col min="21" max="22" width="4.421875" style="4" customWidth="1"/>
    <col min="23" max="31" width="3.421875" style="5" customWidth="1"/>
    <col min="32" max="32" width="7.421875" style="5" customWidth="1"/>
    <col min="33" max="33" width="3.421875" style="6" customWidth="1"/>
    <col min="34" max="34" width="7.421875" style="6" customWidth="1"/>
    <col min="35" max="35" width="3.421875" style="6" customWidth="1"/>
    <col min="36" max="36" width="7.421875" style="6" customWidth="1"/>
    <col min="37" max="41" width="2.7109375" style="6" customWidth="1"/>
    <col min="42" max="43" width="7.421875" style="6" customWidth="1"/>
    <col min="44" max="44" width="18.421875" style="7" customWidth="1"/>
    <col min="45" max="216" width="10.421875" style="1" customWidth="1"/>
    <col min="217" max="16384" width="9.57421875" style="0" customWidth="1"/>
  </cols>
  <sheetData>
    <row r="1" spans="1:3" ht="18.75" customHeight="1">
      <c r="A1" s="8" t="s">
        <v>0</v>
      </c>
      <c r="C1"/>
    </row>
    <row r="2" spans="1:3" ht="18" customHeight="1">
      <c r="A2" s="9" t="s">
        <v>1</v>
      </c>
      <c r="C2"/>
    </row>
    <row r="3" spans="1:3" ht="16.5" customHeight="1">
      <c r="A3" s="10" t="s">
        <v>2</v>
      </c>
      <c r="C3"/>
    </row>
    <row r="4" spans="1:3" ht="15.75" customHeight="1">
      <c r="A4" s="11" t="s">
        <v>3</v>
      </c>
      <c r="C4"/>
    </row>
    <row r="5" ht="12.75" customHeight="1">
      <c r="C5" s="12">
        <f ca="1">NOW()</f>
        <v>43991.896974330695</v>
      </c>
    </row>
    <row r="6" spans="1:44" ht="12.75" customHeight="1">
      <c r="A6" s="13" t="s">
        <v>4</v>
      </c>
      <c r="B6" s="13" t="s">
        <v>5</v>
      </c>
      <c r="C6" s="14" t="s">
        <v>6</v>
      </c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6" t="s">
        <v>7</v>
      </c>
      <c r="R6" s="16" t="s">
        <v>8</v>
      </c>
      <c r="S6" s="16" t="s">
        <v>9</v>
      </c>
      <c r="T6" s="17" t="s">
        <v>10</v>
      </c>
      <c r="U6" s="16" t="s">
        <v>11</v>
      </c>
      <c r="V6" s="16" t="s">
        <v>12</v>
      </c>
      <c r="W6" s="18" t="s">
        <v>13</v>
      </c>
      <c r="X6" s="18" t="s">
        <v>14</v>
      </c>
      <c r="Y6" s="18" t="s">
        <v>15</v>
      </c>
      <c r="Z6" s="18" t="s">
        <v>16</v>
      </c>
      <c r="AA6" s="18" t="s">
        <v>17</v>
      </c>
      <c r="AB6" s="18" t="s">
        <v>18</v>
      </c>
      <c r="AC6" s="18" t="s">
        <v>19</v>
      </c>
      <c r="AD6" s="18" t="s">
        <v>20</v>
      </c>
      <c r="AE6" s="18" t="s">
        <v>21</v>
      </c>
      <c r="AF6" s="19" t="s">
        <v>22</v>
      </c>
      <c r="AG6" s="18" t="s">
        <v>23</v>
      </c>
      <c r="AH6" s="19" t="s">
        <v>24</v>
      </c>
      <c r="AI6" s="18" t="s">
        <v>13</v>
      </c>
      <c r="AJ6" s="19" t="s">
        <v>25</v>
      </c>
      <c r="AK6" s="20" t="s">
        <v>26</v>
      </c>
      <c r="AL6" s="20" t="s">
        <v>27</v>
      </c>
      <c r="AM6" s="20" t="s">
        <v>28</v>
      </c>
      <c r="AN6" s="20" t="s">
        <v>29</v>
      </c>
      <c r="AO6" s="20" t="s">
        <v>30</v>
      </c>
      <c r="AP6" s="17" t="s">
        <v>31</v>
      </c>
      <c r="AQ6" s="17" t="s">
        <v>32</v>
      </c>
      <c r="AR6" s="17" t="s">
        <v>33</v>
      </c>
    </row>
    <row r="7" spans="1:44" ht="12.75" customHeight="1">
      <c r="A7" s="21">
        <v>1</v>
      </c>
      <c r="B7" s="22" t="s">
        <v>34</v>
      </c>
      <c r="C7" s="23" t="s">
        <v>35</v>
      </c>
      <c r="D7" s="24">
        <v>1</v>
      </c>
      <c r="E7" s="24">
        <v>1</v>
      </c>
      <c r="F7" s="24">
        <v>1</v>
      </c>
      <c r="G7" s="24">
        <v>1</v>
      </c>
      <c r="H7" s="24">
        <v>1</v>
      </c>
      <c r="I7" s="24">
        <v>1</v>
      </c>
      <c r="J7" s="24">
        <v>1</v>
      </c>
      <c r="K7" s="24">
        <v>1</v>
      </c>
      <c r="L7" s="24">
        <v>1</v>
      </c>
      <c r="M7" s="24">
        <v>1</v>
      </c>
      <c r="N7" s="24">
        <v>1</v>
      </c>
      <c r="O7" s="24">
        <v>1</v>
      </c>
      <c r="P7" s="25">
        <v>0</v>
      </c>
      <c r="Q7" s="26">
        <f aca="true" t="shared" si="0" ref="Q7:Q28">(COUNT(D7:P7)-COUNTIF(D7:P7,"0"))</f>
        <v>12</v>
      </c>
      <c r="R7" s="26">
        <f aca="true" t="shared" si="1" ref="R7:R28">COUNTIF(D7:P7,"0.5")</f>
        <v>0</v>
      </c>
      <c r="S7" s="26">
        <f aca="true" t="shared" si="2" ref="S7:S28">COUNTIF(D7:P7,"0")</f>
        <v>1</v>
      </c>
      <c r="T7" s="27">
        <f aca="true" t="shared" si="3" ref="T7:T28">(COUNT(D7:P7)-SUM(D7:P7))</f>
        <v>1</v>
      </c>
      <c r="U7" s="26">
        <f aca="true" t="shared" si="4" ref="U7:U28">100-((COUNTIF(D7:P7,"0")*100)/COUNT(D7:P7))</f>
        <v>92.3076923076923</v>
      </c>
      <c r="V7" s="26">
        <f aca="true" t="shared" si="5" ref="V7:V28">+IF(U7&gt;=70,"SUF","REP")</f>
        <v>0</v>
      </c>
      <c r="W7" s="24">
        <v>100</v>
      </c>
      <c r="X7" s="24">
        <v>100</v>
      </c>
      <c r="Y7" s="24">
        <v>100</v>
      </c>
      <c r="Z7" s="24">
        <v>100</v>
      </c>
      <c r="AA7" s="24">
        <v>95</v>
      </c>
      <c r="AB7" s="24">
        <v>100</v>
      </c>
      <c r="AC7" s="24">
        <v>100</v>
      </c>
      <c r="AD7" s="24">
        <v>100</v>
      </c>
      <c r="AE7" s="24">
        <v>100</v>
      </c>
      <c r="AF7" s="28">
        <f aca="true" t="shared" si="6" ref="AF7:AF28">AVERAGE(W7:AE7)</f>
        <v>99.44444444444444</v>
      </c>
      <c r="AG7" s="24">
        <v>100</v>
      </c>
      <c r="AH7" s="28">
        <f aca="true" t="shared" si="7" ref="AH7:AH28">AVERAGE(AG7:AG7)</f>
        <v>100</v>
      </c>
      <c r="AI7" s="24">
        <v>90</v>
      </c>
      <c r="AJ7" s="28">
        <f aca="true" t="shared" si="8" ref="AJ7:AJ28">AVERAGE(AI7:AI7)</f>
        <v>90</v>
      </c>
      <c r="AK7" s="24">
        <v>2</v>
      </c>
      <c r="AL7" s="24">
        <v>0</v>
      </c>
      <c r="AM7" s="24">
        <v>0</v>
      </c>
      <c r="AN7" s="24">
        <v>0</v>
      </c>
      <c r="AO7" s="24">
        <v>0</v>
      </c>
      <c r="AP7" s="27">
        <f aca="true" t="shared" si="9" ref="AP7:AP28">SUM(AK7:AO7)</f>
        <v>2</v>
      </c>
      <c r="AQ7" s="29">
        <f aca="true" t="shared" si="10" ref="AQ7:AQ17">(AF7*0.6)+(AH7*0.15)+(AJ7*0.25)+AP7-T7</f>
        <v>98.16666666666667</v>
      </c>
      <c r="AR7" s="30">
        <f aca="true" t="shared" si="11" ref="AR7:AR17">+IF(AQ7&gt;=70,"Aprobado","Segunda Oportunidad")</f>
        <v>0</v>
      </c>
    </row>
    <row r="8" spans="1:216" ht="12.75" customHeight="1">
      <c r="A8" s="31">
        <v>2</v>
      </c>
      <c r="B8" s="2" t="s">
        <v>34</v>
      </c>
      <c r="C8" t="s">
        <v>36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26">
        <f t="shared" si="0"/>
        <v>13</v>
      </c>
      <c r="R8" s="26">
        <f t="shared" si="1"/>
        <v>0</v>
      </c>
      <c r="S8" s="26">
        <f t="shared" si="2"/>
        <v>0</v>
      </c>
      <c r="T8" s="27">
        <f t="shared" si="3"/>
        <v>0</v>
      </c>
      <c r="U8" s="26">
        <f t="shared" si="4"/>
        <v>100</v>
      </c>
      <c r="V8" s="26">
        <f t="shared" si="5"/>
        <v>0</v>
      </c>
      <c r="W8" s="7">
        <v>100</v>
      </c>
      <c r="X8" s="7">
        <v>100</v>
      </c>
      <c r="Y8" s="7">
        <v>100</v>
      </c>
      <c r="Z8" s="7">
        <v>100</v>
      </c>
      <c r="AA8" s="7">
        <v>95</v>
      </c>
      <c r="AB8" s="7">
        <v>100</v>
      </c>
      <c r="AC8" s="7">
        <v>100</v>
      </c>
      <c r="AD8" s="7">
        <v>100</v>
      </c>
      <c r="AE8" s="7">
        <v>100</v>
      </c>
      <c r="AF8" s="28">
        <f t="shared" si="6"/>
        <v>99.44444444444444</v>
      </c>
      <c r="AG8" s="7">
        <v>100</v>
      </c>
      <c r="AH8" s="28">
        <f t="shared" si="7"/>
        <v>100</v>
      </c>
      <c r="AI8" s="7">
        <v>100</v>
      </c>
      <c r="AJ8" s="28">
        <f t="shared" si="8"/>
        <v>100</v>
      </c>
      <c r="AK8" s="7">
        <v>2</v>
      </c>
      <c r="AL8" s="7">
        <v>1</v>
      </c>
      <c r="AM8" s="7">
        <v>1</v>
      </c>
      <c r="AN8" s="7">
        <v>0</v>
      </c>
      <c r="AO8" s="7">
        <v>1</v>
      </c>
      <c r="AP8" s="27">
        <f t="shared" si="9"/>
        <v>5</v>
      </c>
      <c r="AQ8" s="29">
        <f t="shared" si="10"/>
        <v>104.66666666666667</v>
      </c>
      <c r="AR8" s="30">
        <f t="shared" si="11"/>
        <v>0</v>
      </c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44" ht="12.75" customHeight="1">
      <c r="A9" s="32">
        <v>3</v>
      </c>
      <c r="B9" s="22" t="s">
        <v>34</v>
      </c>
      <c r="C9" s="23" t="s">
        <v>37</v>
      </c>
      <c r="D9" s="24">
        <v>1</v>
      </c>
      <c r="E9" s="24">
        <v>1</v>
      </c>
      <c r="F9" s="24">
        <v>1</v>
      </c>
      <c r="G9" s="24">
        <v>1</v>
      </c>
      <c r="H9" s="24">
        <v>1</v>
      </c>
      <c r="I9" s="24">
        <v>1</v>
      </c>
      <c r="J9" s="24">
        <v>1</v>
      </c>
      <c r="K9" s="24">
        <v>1</v>
      </c>
      <c r="L9" s="24">
        <v>1</v>
      </c>
      <c r="M9" s="25">
        <v>0</v>
      </c>
      <c r="N9" s="24">
        <v>1</v>
      </c>
      <c r="O9" s="24">
        <v>1</v>
      </c>
      <c r="P9" s="25">
        <v>0</v>
      </c>
      <c r="Q9" s="26">
        <f t="shared" si="0"/>
        <v>11</v>
      </c>
      <c r="R9" s="26">
        <f t="shared" si="1"/>
        <v>0</v>
      </c>
      <c r="S9" s="26">
        <f t="shared" si="2"/>
        <v>2</v>
      </c>
      <c r="T9" s="27">
        <f t="shared" si="3"/>
        <v>2</v>
      </c>
      <c r="U9" s="26">
        <f t="shared" si="4"/>
        <v>84.61538461538461</v>
      </c>
      <c r="V9" s="26">
        <f t="shared" si="5"/>
        <v>0</v>
      </c>
      <c r="W9" s="24">
        <v>100</v>
      </c>
      <c r="X9" s="24">
        <v>100</v>
      </c>
      <c r="Y9" s="24">
        <v>100</v>
      </c>
      <c r="Z9" s="24">
        <v>100</v>
      </c>
      <c r="AA9" s="24">
        <v>95</v>
      </c>
      <c r="AB9" s="24">
        <v>100</v>
      </c>
      <c r="AC9" s="24">
        <v>100</v>
      </c>
      <c r="AD9" s="24">
        <v>100</v>
      </c>
      <c r="AE9" s="24">
        <v>90</v>
      </c>
      <c r="AF9" s="28">
        <f t="shared" si="6"/>
        <v>98.33333333333333</v>
      </c>
      <c r="AG9" s="24">
        <v>100</v>
      </c>
      <c r="AH9" s="28">
        <f t="shared" si="7"/>
        <v>100</v>
      </c>
      <c r="AI9" s="24">
        <v>100</v>
      </c>
      <c r="AJ9" s="28">
        <f t="shared" si="8"/>
        <v>100</v>
      </c>
      <c r="AK9" s="24">
        <v>1</v>
      </c>
      <c r="AL9" s="24">
        <v>0</v>
      </c>
      <c r="AM9" s="24">
        <v>0</v>
      </c>
      <c r="AN9" s="24">
        <v>0</v>
      </c>
      <c r="AO9" s="24">
        <v>1</v>
      </c>
      <c r="AP9" s="27">
        <f t="shared" si="9"/>
        <v>2</v>
      </c>
      <c r="AQ9" s="29">
        <f t="shared" si="10"/>
        <v>99</v>
      </c>
      <c r="AR9" s="30">
        <f t="shared" si="11"/>
        <v>0</v>
      </c>
    </row>
    <row r="10" spans="1:44" ht="12.75" customHeight="1">
      <c r="A10" s="31">
        <v>4</v>
      </c>
      <c r="B10" s="2" t="s">
        <v>34</v>
      </c>
      <c r="C10" t="s">
        <v>38</v>
      </c>
      <c r="D10" s="7">
        <v>1</v>
      </c>
      <c r="E10" s="7">
        <v>1</v>
      </c>
      <c r="F10" s="33">
        <v>0.5</v>
      </c>
      <c r="G10" s="33">
        <v>0.5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26">
        <f t="shared" si="0"/>
        <v>13</v>
      </c>
      <c r="R10" s="26">
        <f t="shared" si="1"/>
        <v>2</v>
      </c>
      <c r="S10" s="26">
        <f t="shared" si="2"/>
        <v>0</v>
      </c>
      <c r="T10" s="27">
        <f t="shared" si="3"/>
        <v>1</v>
      </c>
      <c r="U10" s="26">
        <f t="shared" si="4"/>
        <v>100</v>
      </c>
      <c r="V10" s="26">
        <f t="shared" si="5"/>
        <v>0</v>
      </c>
      <c r="W10" s="7">
        <v>100</v>
      </c>
      <c r="X10" s="7">
        <v>100</v>
      </c>
      <c r="Y10" s="7">
        <v>100</v>
      </c>
      <c r="Z10" s="34">
        <v>30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28">
        <f t="shared" si="6"/>
        <v>92.22222222222223</v>
      </c>
      <c r="AG10" s="7">
        <v>100</v>
      </c>
      <c r="AH10" s="28">
        <f t="shared" si="7"/>
        <v>100</v>
      </c>
      <c r="AI10" s="7">
        <v>100</v>
      </c>
      <c r="AJ10" s="28">
        <f t="shared" si="8"/>
        <v>100</v>
      </c>
      <c r="AK10" s="7">
        <v>2</v>
      </c>
      <c r="AL10" s="7">
        <v>0</v>
      </c>
      <c r="AM10" s="7">
        <v>0</v>
      </c>
      <c r="AN10" s="7">
        <v>0</v>
      </c>
      <c r="AO10" s="7">
        <v>0</v>
      </c>
      <c r="AP10" s="27">
        <f t="shared" si="9"/>
        <v>2</v>
      </c>
      <c r="AQ10" s="29">
        <f t="shared" si="10"/>
        <v>96.33333333333334</v>
      </c>
      <c r="AR10" s="30">
        <f t="shared" si="11"/>
        <v>0</v>
      </c>
    </row>
    <row r="11" spans="1:44" ht="12.75" customHeight="1">
      <c r="A11" s="32">
        <v>5</v>
      </c>
      <c r="B11" s="22" t="s">
        <v>34</v>
      </c>
      <c r="C11" s="23" t="s">
        <v>39</v>
      </c>
      <c r="D11" s="24">
        <v>1</v>
      </c>
      <c r="E11" s="24">
        <v>1</v>
      </c>
      <c r="F11" s="24">
        <v>1</v>
      </c>
      <c r="G11" s="24">
        <v>1</v>
      </c>
      <c r="H11" s="24">
        <v>1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4">
        <v>1</v>
      </c>
      <c r="O11" s="24">
        <v>1</v>
      </c>
      <c r="P11" s="24">
        <v>1</v>
      </c>
      <c r="Q11" s="26">
        <f t="shared" si="0"/>
        <v>13</v>
      </c>
      <c r="R11" s="26">
        <f t="shared" si="1"/>
        <v>0</v>
      </c>
      <c r="S11" s="26">
        <f t="shared" si="2"/>
        <v>0</v>
      </c>
      <c r="T11" s="27">
        <f t="shared" si="3"/>
        <v>0</v>
      </c>
      <c r="U11" s="26">
        <f t="shared" si="4"/>
        <v>100</v>
      </c>
      <c r="V11" s="26">
        <f t="shared" si="5"/>
        <v>0</v>
      </c>
      <c r="W11" s="24">
        <v>100</v>
      </c>
      <c r="X11" s="24">
        <v>100</v>
      </c>
      <c r="Y11" s="24">
        <v>100</v>
      </c>
      <c r="Z11" s="24">
        <v>95</v>
      </c>
      <c r="AA11" s="24">
        <v>95</v>
      </c>
      <c r="AB11" s="24">
        <v>100</v>
      </c>
      <c r="AC11" s="24">
        <v>100</v>
      </c>
      <c r="AD11" s="24">
        <v>100</v>
      </c>
      <c r="AE11" s="24">
        <v>100</v>
      </c>
      <c r="AF11" s="28">
        <f t="shared" si="6"/>
        <v>98.88888888888889</v>
      </c>
      <c r="AG11" s="24">
        <v>100</v>
      </c>
      <c r="AH11" s="28">
        <f t="shared" si="7"/>
        <v>100</v>
      </c>
      <c r="AI11" s="24">
        <v>100</v>
      </c>
      <c r="AJ11" s="28">
        <f t="shared" si="8"/>
        <v>100</v>
      </c>
      <c r="AK11" s="24">
        <v>2</v>
      </c>
      <c r="AL11" s="24">
        <v>1</v>
      </c>
      <c r="AM11" s="24">
        <v>1</v>
      </c>
      <c r="AN11" s="24">
        <v>0</v>
      </c>
      <c r="AO11" s="24">
        <v>0</v>
      </c>
      <c r="AP11" s="27">
        <f t="shared" si="9"/>
        <v>4</v>
      </c>
      <c r="AQ11" s="29">
        <f t="shared" si="10"/>
        <v>103.33333333333334</v>
      </c>
      <c r="AR11" s="30">
        <f t="shared" si="11"/>
        <v>0</v>
      </c>
    </row>
    <row r="12" spans="1:44" ht="12.75" customHeight="1">
      <c r="A12" s="31">
        <v>6</v>
      </c>
      <c r="B12" s="2" t="s">
        <v>34</v>
      </c>
      <c r="C12" t="s">
        <v>40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35">
        <v>0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26">
        <f t="shared" si="0"/>
        <v>12</v>
      </c>
      <c r="R12" s="26">
        <f t="shared" si="1"/>
        <v>0</v>
      </c>
      <c r="S12" s="26">
        <f t="shared" si="2"/>
        <v>1</v>
      </c>
      <c r="T12" s="27">
        <f t="shared" si="3"/>
        <v>1</v>
      </c>
      <c r="U12" s="26">
        <f t="shared" si="4"/>
        <v>92.3076923076923</v>
      </c>
      <c r="V12" s="26">
        <f t="shared" si="5"/>
        <v>0</v>
      </c>
      <c r="W12" s="7">
        <v>100</v>
      </c>
      <c r="X12" s="7">
        <v>100</v>
      </c>
      <c r="Y12" s="7">
        <v>100</v>
      </c>
      <c r="Z12" s="7">
        <v>80</v>
      </c>
      <c r="AA12" s="7">
        <v>90</v>
      </c>
      <c r="AB12" s="7">
        <v>100</v>
      </c>
      <c r="AC12" s="7">
        <v>90</v>
      </c>
      <c r="AD12" s="7">
        <v>100</v>
      </c>
      <c r="AE12" s="7">
        <v>85</v>
      </c>
      <c r="AF12" s="28">
        <f t="shared" si="6"/>
        <v>93.88888888888889</v>
      </c>
      <c r="AG12" s="7">
        <v>100</v>
      </c>
      <c r="AH12" s="28">
        <f t="shared" si="7"/>
        <v>100</v>
      </c>
      <c r="AI12" s="7">
        <v>90</v>
      </c>
      <c r="AJ12" s="28">
        <f t="shared" si="8"/>
        <v>90</v>
      </c>
      <c r="AK12" s="7">
        <v>1</v>
      </c>
      <c r="AL12" s="7">
        <v>1</v>
      </c>
      <c r="AM12" s="7">
        <v>0</v>
      </c>
      <c r="AN12" s="7">
        <v>0</v>
      </c>
      <c r="AO12" s="7">
        <v>0</v>
      </c>
      <c r="AP12" s="27">
        <f t="shared" si="9"/>
        <v>2</v>
      </c>
      <c r="AQ12" s="29">
        <f t="shared" si="10"/>
        <v>94.83333333333334</v>
      </c>
      <c r="AR12" s="30">
        <f t="shared" si="11"/>
        <v>0</v>
      </c>
    </row>
    <row r="13" spans="1:44" ht="12.75" customHeight="1">
      <c r="A13" s="32">
        <v>7</v>
      </c>
      <c r="B13" s="22" t="s">
        <v>34</v>
      </c>
      <c r="C13" s="23" t="s">
        <v>41</v>
      </c>
      <c r="D13" s="36">
        <v>1</v>
      </c>
      <c r="E13" s="36">
        <v>1</v>
      </c>
      <c r="F13" s="36">
        <v>1</v>
      </c>
      <c r="G13" s="24">
        <v>1</v>
      </c>
      <c r="H13" s="24">
        <v>1</v>
      </c>
      <c r="I13" s="24">
        <v>1</v>
      </c>
      <c r="J13" s="24">
        <v>1</v>
      </c>
      <c r="K13" s="25">
        <v>0</v>
      </c>
      <c r="L13" s="24">
        <v>1</v>
      </c>
      <c r="M13" s="24">
        <v>1</v>
      </c>
      <c r="N13" s="25">
        <v>0</v>
      </c>
      <c r="O13" s="24">
        <v>1</v>
      </c>
      <c r="P13" s="24">
        <v>1</v>
      </c>
      <c r="Q13" s="26">
        <f t="shared" si="0"/>
        <v>11</v>
      </c>
      <c r="R13" s="26">
        <f t="shared" si="1"/>
        <v>0</v>
      </c>
      <c r="S13" s="26">
        <f t="shared" si="2"/>
        <v>2</v>
      </c>
      <c r="T13" s="27">
        <f t="shared" si="3"/>
        <v>2</v>
      </c>
      <c r="U13" s="26">
        <f t="shared" si="4"/>
        <v>84.61538461538461</v>
      </c>
      <c r="V13" s="26">
        <f t="shared" si="5"/>
        <v>0</v>
      </c>
      <c r="W13" s="24">
        <v>100</v>
      </c>
      <c r="X13" s="24">
        <v>100</v>
      </c>
      <c r="Y13" s="24">
        <v>100</v>
      </c>
      <c r="Z13" s="34">
        <v>0</v>
      </c>
      <c r="AA13" s="24">
        <v>100</v>
      </c>
      <c r="AB13" s="24">
        <v>100</v>
      </c>
      <c r="AC13" s="24">
        <v>90</v>
      </c>
      <c r="AD13" s="24">
        <v>100</v>
      </c>
      <c r="AE13" s="24">
        <v>100</v>
      </c>
      <c r="AF13" s="28">
        <f t="shared" si="6"/>
        <v>87.77777777777777</v>
      </c>
      <c r="AG13" s="24">
        <v>100</v>
      </c>
      <c r="AH13" s="28">
        <f t="shared" si="7"/>
        <v>100</v>
      </c>
      <c r="AI13" s="24">
        <v>100</v>
      </c>
      <c r="AJ13" s="28">
        <f t="shared" si="8"/>
        <v>100</v>
      </c>
      <c r="AK13" s="24">
        <v>0</v>
      </c>
      <c r="AL13" s="24">
        <v>0</v>
      </c>
      <c r="AM13" s="24">
        <v>1</v>
      </c>
      <c r="AN13" s="24">
        <v>0</v>
      </c>
      <c r="AO13" s="24">
        <v>0</v>
      </c>
      <c r="AP13" s="27">
        <f t="shared" si="9"/>
        <v>1</v>
      </c>
      <c r="AQ13" s="29">
        <f t="shared" si="10"/>
        <v>91.66666666666667</v>
      </c>
      <c r="AR13" s="30">
        <f t="shared" si="11"/>
        <v>0</v>
      </c>
    </row>
    <row r="14" spans="1:44" ht="12.75" customHeight="1">
      <c r="A14" s="31">
        <v>8</v>
      </c>
      <c r="B14" s="2" t="s">
        <v>34</v>
      </c>
      <c r="C14" t="s">
        <v>42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35">
        <v>0</v>
      </c>
      <c r="M14" s="33">
        <v>0.5</v>
      </c>
      <c r="N14" s="7">
        <v>1</v>
      </c>
      <c r="O14" s="33">
        <v>0.5</v>
      </c>
      <c r="P14" s="7">
        <v>1</v>
      </c>
      <c r="Q14" s="26">
        <f t="shared" si="0"/>
        <v>12</v>
      </c>
      <c r="R14" s="26">
        <f t="shared" si="1"/>
        <v>2</v>
      </c>
      <c r="S14" s="26">
        <f t="shared" si="2"/>
        <v>1</v>
      </c>
      <c r="T14" s="27">
        <f t="shared" si="3"/>
        <v>2</v>
      </c>
      <c r="U14" s="26">
        <f t="shared" si="4"/>
        <v>92.3076923076923</v>
      </c>
      <c r="V14" s="26">
        <f t="shared" si="5"/>
        <v>0</v>
      </c>
      <c r="W14" s="7">
        <v>100</v>
      </c>
      <c r="X14" s="7">
        <v>100</v>
      </c>
      <c r="Y14" s="7">
        <v>100</v>
      </c>
      <c r="Z14" s="7">
        <v>85</v>
      </c>
      <c r="AA14" s="34">
        <v>0</v>
      </c>
      <c r="AB14" s="7">
        <v>100</v>
      </c>
      <c r="AC14" s="7">
        <v>70</v>
      </c>
      <c r="AD14" s="7">
        <v>100</v>
      </c>
      <c r="AE14" s="7">
        <v>90</v>
      </c>
      <c r="AF14" s="28">
        <f t="shared" si="6"/>
        <v>82.77777777777777</v>
      </c>
      <c r="AG14" s="7">
        <v>90</v>
      </c>
      <c r="AH14" s="28">
        <f t="shared" si="7"/>
        <v>90</v>
      </c>
      <c r="AI14" s="7">
        <v>90</v>
      </c>
      <c r="AJ14" s="28">
        <f t="shared" si="8"/>
        <v>90</v>
      </c>
      <c r="AK14" s="7">
        <v>1</v>
      </c>
      <c r="AL14" s="7">
        <v>0</v>
      </c>
      <c r="AM14" s="7">
        <v>0</v>
      </c>
      <c r="AN14" s="7">
        <v>1</v>
      </c>
      <c r="AO14" s="7">
        <v>0</v>
      </c>
      <c r="AP14" s="27">
        <f t="shared" si="9"/>
        <v>2</v>
      </c>
      <c r="AQ14" s="29">
        <f t="shared" si="10"/>
        <v>85.66666666666667</v>
      </c>
      <c r="AR14" s="30">
        <f t="shared" si="11"/>
        <v>0</v>
      </c>
    </row>
    <row r="15" spans="1:44" ht="12.75" customHeight="1">
      <c r="A15" s="32">
        <v>9</v>
      </c>
      <c r="B15" s="22" t="s">
        <v>34</v>
      </c>
      <c r="C15" s="23" t="s">
        <v>43</v>
      </c>
      <c r="D15" s="24">
        <v>1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36">
        <v>0.5</v>
      </c>
      <c r="P15" s="24">
        <v>1</v>
      </c>
      <c r="Q15" s="26">
        <f t="shared" si="0"/>
        <v>13</v>
      </c>
      <c r="R15" s="26">
        <f t="shared" si="1"/>
        <v>1</v>
      </c>
      <c r="S15" s="26">
        <f t="shared" si="2"/>
        <v>0</v>
      </c>
      <c r="T15" s="27">
        <f t="shared" si="3"/>
        <v>0.5</v>
      </c>
      <c r="U15" s="26">
        <f t="shared" si="4"/>
        <v>100</v>
      </c>
      <c r="V15" s="26">
        <f t="shared" si="5"/>
        <v>0</v>
      </c>
      <c r="W15" s="24">
        <v>100</v>
      </c>
      <c r="X15" s="24">
        <v>100</v>
      </c>
      <c r="Y15" s="24">
        <v>100</v>
      </c>
      <c r="Z15" s="24">
        <v>85</v>
      </c>
      <c r="AA15" s="24">
        <v>90</v>
      </c>
      <c r="AB15" s="24">
        <v>100</v>
      </c>
      <c r="AC15" s="24">
        <v>80</v>
      </c>
      <c r="AD15" s="24">
        <v>100</v>
      </c>
      <c r="AE15" s="24">
        <v>90</v>
      </c>
      <c r="AF15" s="28">
        <f t="shared" si="6"/>
        <v>93.88888888888889</v>
      </c>
      <c r="AG15" s="24">
        <v>100</v>
      </c>
      <c r="AH15" s="28">
        <f t="shared" si="7"/>
        <v>100</v>
      </c>
      <c r="AI15" s="24">
        <v>90</v>
      </c>
      <c r="AJ15" s="28">
        <f t="shared" si="8"/>
        <v>90</v>
      </c>
      <c r="AK15" s="24">
        <v>2</v>
      </c>
      <c r="AL15" s="24">
        <v>0</v>
      </c>
      <c r="AM15" s="24">
        <v>1</v>
      </c>
      <c r="AN15" s="24">
        <v>0</v>
      </c>
      <c r="AO15" s="24">
        <v>0</v>
      </c>
      <c r="AP15" s="27">
        <f t="shared" si="9"/>
        <v>3</v>
      </c>
      <c r="AQ15" s="29">
        <f t="shared" si="10"/>
        <v>96.33333333333334</v>
      </c>
      <c r="AR15" s="30">
        <f t="shared" si="11"/>
        <v>0</v>
      </c>
    </row>
    <row r="16" spans="1:44" ht="12.75" customHeight="1">
      <c r="A16" s="31">
        <v>10</v>
      </c>
      <c r="B16" s="2" t="s">
        <v>34</v>
      </c>
      <c r="C16" t="s">
        <v>44</v>
      </c>
      <c r="D16" s="7">
        <v>1</v>
      </c>
      <c r="E16" s="7">
        <v>1</v>
      </c>
      <c r="F16" s="7">
        <v>1</v>
      </c>
      <c r="G16" s="35">
        <v>0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33">
        <v>0.5</v>
      </c>
      <c r="N16" s="7">
        <v>1</v>
      </c>
      <c r="O16" s="7">
        <v>1</v>
      </c>
      <c r="P16" s="7">
        <v>1</v>
      </c>
      <c r="Q16" s="26">
        <f t="shared" si="0"/>
        <v>12</v>
      </c>
      <c r="R16" s="26">
        <f t="shared" si="1"/>
        <v>1</v>
      </c>
      <c r="S16" s="26">
        <f t="shared" si="2"/>
        <v>1</v>
      </c>
      <c r="T16" s="27">
        <f t="shared" si="3"/>
        <v>1.5</v>
      </c>
      <c r="U16" s="26">
        <f t="shared" si="4"/>
        <v>92.3076923076923</v>
      </c>
      <c r="V16" s="26">
        <f t="shared" si="5"/>
        <v>0</v>
      </c>
      <c r="W16" s="7">
        <v>100</v>
      </c>
      <c r="X16" s="7">
        <v>100</v>
      </c>
      <c r="Y16" s="7">
        <v>100</v>
      </c>
      <c r="Z16" s="7">
        <v>100</v>
      </c>
      <c r="AA16" s="7">
        <v>100</v>
      </c>
      <c r="AB16" s="7">
        <v>100</v>
      </c>
      <c r="AC16" s="7">
        <v>100</v>
      </c>
      <c r="AD16" s="7">
        <v>100</v>
      </c>
      <c r="AE16" s="34">
        <v>0</v>
      </c>
      <c r="AF16" s="28">
        <f t="shared" si="6"/>
        <v>88.88888888888889</v>
      </c>
      <c r="AG16" s="7">
        <v>100</v>
      </c>
      <c r="AH16" s="28">
        <f t="shared" si="7"/>
        <v>100</v>
      </c>
      <c r="AI16" s="7">
        <v>90</v>
      </c>
      <c r="AJ16" s="28">
        <f t="shared" si="8"/>
        <v>90</v>
      </c>
      <c r="AK16" s="7">
        <v>2</v>
      </c>
      <c r="AL16" s="7">
        <v>1</v>
      </c>
      <c r="AM16" s="7">
        <v>1</v>
      </c>
      <c r="AN16" s="7">
        <v>0</v>
      </c>
      <c r="AO16" s="7">
        <v>0</v>
      </c>
      <c r="AP16" s="27">
        <f t="shared" si="9"/>
        <v>4</v>
      </c>
      <c r="AQ16" s="29">
        <f t="shared" si="10"/>
        <v>93.33333333333334</v>
      </c>
      <c r="AR16" s="30">
        <f t="shared" si="11"/>
        <v>0</v>
      </c>
    </row>
    <row r="17" spans="1:44" ht="12.75" customHeight="1">
      <c r="A17" s="32">
        <v>11</v>
      </c>
      <c r="B17" s="22" t="s">
        <v>45</v>
      </c>
      <c r="C17" s="23" t="s">
        <v>46</v>
      </c>
      <c r="D17" s="24">
        <v>1</v>
      </c>
      <c r="E17" s="24">
        <v>1</v>
      </c>
      <c r="F17" s="24">
        <v>1</v>
      </c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5">
        <v>0</v>
      </c>
      <c r="M17" s="24">
        <v>1</v>
      </c>
      <c r="N17" s="24">
        <v>1</v>
      </c>
      <c r="O17" s="24">
        <v>1</v>
      </c>
      <c r="P17" s="24">
        <v>1</v>
      </c>
      <c r="Q17" s="26">
        <f t="shared" si="0"/>
        <v>12</v>
      </c>
      <c r="R17" s="26">
        <f t="shared" si="1"/>
        <v>0</v>
      </c>
      <c r="S17" s="26">
        <f t="shared" si="2"/>
        <v>1</v>
      </c>
      <c r="T17" s="27">
        <f t="shared" si="3"/>
        <v>1</v>
      </c>
      <c r="U17" s="26">
        <f t="shared" si="4"/>
        <v>92.3076923076923</v>
      </c>
      <c r="V17" s="26">
        <f t="shared" si="5"/>
        <v>0</v>
      </c>
      <c r="W17" s="24">
        <v>100</v>
      </c>
      <c r="X17" s="24">
        <v>100</v>
      </c>
      <c r="Y17" s="24">
        <v>100</v>
      </c>
      <c r="Z17" s="24">
        <v>100</v>
      </c>
      <c r="AA17" s="34">
        <v>0</v>
      </c>
      <c r="AB17" s="24">
        <v>100</v>
      </c>
      <c r="AC17" s="24">
        <v>100</v>
      </c>
      <c r="AD17" s="24">
        <v>100</v>
      </c>
      <c r="AE17" s="24">
        <v>100</v>
      </c>
      <c r="AF17" s="28">
        <f t="shared" si="6"/>
        <v>88.88888888888889</v>
      </c>
      <c r="AG17" s="24">
        <v>100</v>
      </c>
      <c r="AH17" s="28">
        <f t="shared" si="7"/>
        <v>100</v>
      </c>
      <c r="AI17" s="24">
        <v>90</v>
      </c>
      <c r="AJ17" s="28">
        <f t="shared" si="8"/>
        <v>90</v>
      </c>
      <c r="AK17" s="24">
        <v>2</v>
      </c>
      <c r="AL17" s="24">
        <v>1</v>
      </c>
      <c r="AM17" s="24">
        <v>0</v>
      </c>
      <c r="AN17" s="24">
        <v>1</v>
      </c>
      <c r="AO17" s="24">
        <v>0</v>
      </c>
      <c r="AP17" s="27">
        <f t="shared" si="9"/>
        <v>4</v>
      </c>
      <c r="AQ17" s="29">
        <f t="shared" si="10"/>
        <v>93.83333333333334</v>
      </c>
      <c r="AR17" s="30">
        <f t="shared" si="11"/>
        <v>0</v>
      </c>
    </row>
    <row r="18" spans="1:44" ht="12.75" customHeight="1">
      <c r="A18" s="31">
        <v>12</v>
      </c>
      <c r="B18" s="2" t="s">
        <v>45</v>
      </c>
      <c r="C18" t="s">
        <v>47</v>
      </c>
      <c r="D18" s="33">
        <v>1</v>
      </c>
      <c r="E18" s="33">
        <v>1</v>
      </c>
      <c r="F18" s="33">
        <v>1</v>
      </c>
      <c r="G18" s="33">
        <v>1</v>
      </c>
      <c r="H18" s="33">
        <v>1</v>
      </c>
      <c r="I18" s="33">
        <v>1</v>
      </c>
      <c r="J18" s="33">
        <v>1</v>
      </c>
      <c r="K18" s="33">
        <v>1</v>
      </c>
      <c r="L18" s="35">
        <v>0</v>
      </c>
      <c r="M18" s="35">
        <v>0</v>
      </c>
      <c r="N18" s="35">
        <v>0</v>
      </c>
      <c r="O18" s="7">
        <v>1</v>
      </c>
      <c r="P18" s="7">
        <v>1</v>
      </c>
      <c r="Q18" s="26">
        <f t="shared" si="0"/>
        <v>10</v>
      </c>
      <c r="R18" s="26">
        <f t="shared" si="1"/>
        <v>0</v>
      </c>
      <c r="S18" s="26">
        <f t="shared" si="2"/>
        <v>3</v>
      </c>
      <c r="T18" s="27">
        <f t="shared" si="3"/>
        <v>3</v>
      </c>
      <c r="U18" s="26">
        <f t="shared" si="4"/>
        <v>76.92307692307692</v>
      </c>
      <c r="V18" s="26">
        <f t="shared" si="5"/>
        <v>0</v>
      </c>
      <c r="W18" s="7">
        <v>100</v>
      </c>
      <c r="X18" s="7">
        <v>100</v>
      </c>
      <c r="Y18" s="7">
        <v>100</v>
      </c>
      <c r="Z18" s="34">
        <v>0</v>
      </c>
      <c r="AA18" s="34">
        <v>0</v>
      </c>
      <c r="AB18" s="34">
        <v>0</v>
      </c>
      <c r="AC18" s="34">
        <v>0</v>
      </c>
      <c r="AD18" s="7">
        <v>100</v>
      </c>
      <c r="AE18" s="7">
        <v>100</v>
      </c>
      <c r="AF18" s="28">
        <f t="shared" si="6"/>
        <v>55.55555555555556</v>
      </c>
      <c r="AG18" s="34">
        <v>0</v>
      </c>
      <c r="AH18" s="28">
        <f t="shared" si="7"/>
        <v>0</v>
      </c>
      <c r="AI18" s="7">
        <v>100</v>
      </c>
      <c r="AJ18" s="28">
        <f t="shared" si="8"/>
        <v>100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27">
        <f t="shared" si="9"/>
        <v>0</v>
      </c>
      <c r="AQ18" s="37">
        <f>(AF18*0.75)++(AJ18*0.25)+AP18-T18</f>
        <v>63.66666666666667</v>
      </c>
      <c r="AR18" s="38" t="s">
        <v>48</v>
      </c>
    </row>
    <row r="19" spans="1:44" ht="12.75" customHeight="1">
      <c r="A19" s="32">
        <v>13</v>
      </c>
      <c r="B19" s="22" t="s">
        <v>45</v>
      </c>
      <c r="C19" s="23" t="s">
        <v>49</v>
      </c>
      <c r="D19" s="24">
        <v>1</v>
      </c>
      <c r="E19" s="24">
        <v>1</v>
      </c>
      <c r="F19" s="24">
        <v>1</v>
      </c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4">
        <v>1</v>
      </c>
      <c r="O19" s="24">
        <v>1</v>
      </c>
      <c r="P19" s="24">
        <v>1</v>
      </c>
      <c r="Q19" s="26">
        <f t="shared" si="0"/>
        <v>13</v>
      </c>
      <c r="R19" s="26">
        <f t="shared" si="1"/>
        <v>0</v>
      </c>
      <c r="S19" s="26">
        <f t="shared" si="2"/>
        <v>0</v>
      </c>
      <c r="T19" s="27">
        <f t="shared" si="3"/>
        <v>0</v>
      </c>
      <c r="U19" s="26">
        <f t="shared" si="4"/>
        <v>100</v>
      </c>
      <c r="V19" s="26">
        <f t="shared" si="5"/>
        <v>0</v>
      </c>
      <c r="W19" s="24">
        <v>100</v>
      </c>
      <c r="X19" s="24">
        <v>100</v>
      </c>
      <c r="Y19" s="24">
        <v>100</v>
      </c>
      <c r="Z19" s="24">
        <v>99</v>
      </c>
      <c r="AA19" s="24">
        <v>100</v>
      </c>
      <c r="AB19" s="24">
        <v>100</v>
      </c>
      <c r="AC19" s="24">
        <v>100</v>
      </c>
      <c r="AD19" s="24">
        <v>100</v>
      </c>
      <c r="AE19" s="24">
        <v>100</v>
      </c>
      <c r="AF19" s="28">
        <f t="shared" si="6"/>
        <v>99.88888888888889</v>
      </c>
      <c r="AG19" s="24">
        <v>80</v>
      </c>
      <c r="AH19" s="28">
        <f t="shared" si="7"/>
        <v>80</v>
      </c>
      <c r="AI19" s="24">
        <v>90</v>
      </c>
      <c r="AJ19" s="28">
        <f t="shared" si="8"/>
        <v>90</v>
      </c>
      <c r="AK19" s="24">
        <v>1</v>
      </c>
      <c r="AL19" s="24">
        <v>0</v>
      </c>
      <c r="AM19" s="24">
        <v>0</v>
      </c>
      <c r="AN19" s="24">
        <v>1</v>
      </c>
      <c r="AO19" s="24">
        <v>0</v>
      </c>
      <c r="AP19" s="27">
        <f t="shared" si="9"/>
        <v>2</v>
      </c>
      <c r="AQ19" s="29">
        <f aca="true" t="shared" si="12" ref="AQ19:AQ28">(AF19*0.6)+(AH19*0.15)+(AJ19*0.25)+AP19-T19</f>
        <v>96.43333333333334</v>
      </c>
      <c r="AR19" s="30">
        <f aca="true" t="shared" si="13" ref="AR19:AR28">+IF(AQ19&gt;=70,"Aprobado","Segunda Oportunidad")</f>
        <v>0</v>
      </c>
    </row>
    <row r="20" spans="1:44" ht="12.75" customHeight="1">
      <c r="A20" s="31">
        <v>14</v>
      </c>
      <c r="B20" s="2" t="s">
        <v>45</v>
      </c>
      <c r="C20" t="s">
        <v>50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35">
        <v>0</v>
      </c>
      <c r="N20" s="7">
        <v>1</v>
      </c>
      <c r="O20" s="7">
        <v>1</v>
      </c>
      <c r="P20" s="7">
        <v>1</v>
      </c>
      <c r="Q20" s="26">
        <f t="shared" si="0"/>
        <v>12</v>
      </c>
      <c r="R20" s="26">
        <f t="shared" si="1"/>
        <v>0</v>
      </c>
      <c r="S20" s="26">
        <f t="shared" si="2"/>
        <v>1</v>
      </c>
      <c r="T20" s="27">
        <f t="shared" si="3"/>
        <v>1</v>
      </c>
      <c r="U20" s="26">
        <f t="shared" si="4"/>
        <v>92.3076923076923</v>
      </c>
      <c r="V20" s="26">
        <f t="shared" si="5"/>
        <v>0</v>
      </c>
      <c r="W20" s="7">
        <v>100</v>
      </c>
      <c r="X20" s="7">
        <v>100</v>
      </c>
      <c r="Y20" s="7">
        <v>100</v>
      </c>
      <c r="Z20" s="7">
        <v>95</v>
      </c>
      <c r="AA20" s="7">
        <v>95</v>
      </c>
      <c r="AB20" s="34">
        <v>0</v>
      </c>
      <c r="AC20" s="7">
        <v>100</v>
      </c>
      <c r="AD20" s="7">
        <v>100</v>
      </c>
      <c r="AE20" s="7">
        <v>100</v>
      </c>
      <c r="AF20" s="28">
        <f t="shared" si="6"/>
        <v>87.77777777777777</v>
      </c>
      <c r="AG20" s="7">
        <v>100</v>
      </c>
      <c r="AH20" s="28">
        <f t="shared" si="7"/>
        <v>100</v>
      </c>
      <c r="AI20" s="7">
        <v>90</v>
      </c>
      <c r="AJ20" s="28">
        <f t="shared" si="8"/>
        <v>90</v>
      </c>
      <c r="AK20" s="7">
        <v>2</v>
      </c>
      <c r="AL20" s="7">
        <v>0</v>
      </c>
      <c r="AM20" s="7">
        <v>0</v>
      </c>
      <c r="AN20" s="7">
        <v>1</v>
      </c>
      <c r="AO20" s="7">
        <v>0</v>
      </c>
      <c r="AP20" s="27">
        <f t="shared" si="9"/>
        <v>3</v>
      </c>
      <c r="AQ20" s="29">
        <f t="shared" si="12"/>
        <v>92.16666666666667</v>
      </c>
      <c r="AR20" s="30">
        <f t="shared" si="13"/>
        <v>0</v>
      </c>
    </row>
    <row r="21" spans="1:44" ht="12.75" customHeight="1">
      <c r="A21" s="32">
        <v>15</v>
      </c>
      <c r="B21" s="22" t="s">
        <v>45</v>
      </c>
      <c r="C21" s="23" t="s">
        <v>51</v>
      </c>
      <c r="D21" s="24">
        <v>1</v>
      </c>
      <c r="E21" s="24">
        <v>1</v>
      </c>
      <c r="F21" s="24">
        <v>1</v>
      </c>
      <c r="G21" s="24">
        <v>1</v>
      </c>
      <c r="H21" s="24">
        <v>1</v>
      </c>
      <c r="I21" s="24">
        <v>1</v>
      </c>
      <c r="J21" s="24">
        <v>1</v>
      </c>
      <c r="K21" s="24">
        <v>1</v>
      </c>
      <c r="L21" s="24">
        <v>1</v>
      </c>
      <c r="M21" s="24">
        <v>1</v>
      </c>
      <c r="N21" s="24">
        <v>1</v>
      </c>
      <c r="O21" s="24">
        <v>1</v>
      </c>
      <c r="P21" s="24">
        <v>1</v>
      </c>
      <c r="Q21" s="26">
        <f t="shared" si="0"/>
        <v>13</v>
      </c>
      <c r="R21" s="26">
        <f t="shared" si="1"/>
        <v>0</v>
      </c>
      <c r="S21" s="26">
        <f t="shared" si="2"/>
        <v>0</v>
      </c>
      <c r="T21" s="27">
        <f t="shared" si="3"/>
        <v>0</v>
      </c>
      <c r="U21" s="26">
        <f t="shared" si="4"/>
        <v>100</v>
      </c>
      <c r="V21" s="26">
        <f t="shared" si="5"/>
        <v>0</v>
      </c>
      <c r="W21" s="24">
        <v>100</v>
      </c>
      <c r="X21" s="24">
        <v>100</v>
      </c>
      <c r="Y21" s="24">
        <v>100</v>
      </c>
      <c r="Z21" s="24">
        <v>70</v>
      </c>
      <c r="AA21" s="24">
        <v>95</v>
      </c>
      <c r="AB21" s="24">
        <v>100</v>
      </c>
      <c r="AC21" s="24">
        <v>100</v>
      </c>
      <c r="AD21" s="24">
        <v>100</v>
      </c>
      <c r="AE21" s="24">
        <v>90</v>
      </c>
      <c r="AF21" s="28">
        <f t="shared" si="6"/>
        <v>95</v>
      </c>
      <c r="AG21" s="24">
        <v>100</v>
      </c>
      <c r="AH21" s="28">
        <f t="shared" si="7"/>
        <v>100</v>
      </c>
      <c r="AI21" s="24">
        <v>90</v>
      </c>
      <c r="AJ21" s="28">
        <f t="shared" si="8"/>
        <v>90</v>
      </c>
      <c r="AK21" s="24">
        <v>1</v>
      </c>
      <c r="AL21" s="24">
        <v>0</v>
      </c>
      <c r="AM21" s="24">
        <v>0</v>
      </c>
      <c r="AN21" s="24">
        <v>0</v>
      </c>
      <c r="AO21" s="24">
        <v>0</v>
      </c>
      <c r="AP21" s="27">
        <f t="shared" si="9"/>
        <v>1</v>
      </c>
      <c r="AQ21" s="29">
        <f t="shared" si="12"/>
        <v>95.5</v>
      </c>
      <c r="AR21" s="30">
        <f t="shared" si="13"/>
        <v>0</v>
      </c>
    </row>
    <row r="22" spans="1:44" ht="12.75" customHeight="1">
      <c r="A22" s="31">
        <v>16</v>
      </c>
      <c r="B22" s="2" t="s">
        <v>45</v>
      </c>
      <c r="C22" t="s">
        <v>52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33">
        <v>1</v>
      </c>
      <c r="P22" s="7">
        <v>1</v>
      </c>
      <c r="Q22" s="26">
        <f t="shared" si="0"/>
        <v>13</v>
      </c>
      <c r="R22" s="26">
        <f t="shared" si="1"/>
        <v>0</v>
      </c>
      <c r="S22" s="26">
        <f t="shared" si="2"/>
        <v>0</v>
      </c>
      <c r="T22" s="27">
        <f t="shared" si="3"/>
        <v>0</v>
      </c>
      <c r="U22" s="26">
        <f t="shared" si="4"/>
        <v>100</v>
      </c>
      <c r="V22" s="26">
        <f t="shared" si="5"/>
        <v>0</v>
      </c>
      <c r="W22" s="7">
        <v>100</v>
      </c>
      <c r="X22" s="7">
        <v>100</v>
      </c>
      <c r="Y22" s="7">
        <v>100</v>
      </c>
      <c r="Z22" s="7">
        <v>99</v>
      </c>
      <c r="AA22" s="7">
        <v>95</v>
      </c>
      <c r="AB22" s="7">
        <v>100</v>
      </c>
      <c r="AC22" s="7">
        <v>100</v>
      </c>
      <c r="AD22" s="7">
        <v>100</v>
      </c>
      <c r="AE22" s="7">
        <v>100</v>
      </c>
      <c r="AF22" s="28">
        <f t="shared" si="6"/>
        <v>99.33333333333333</v>
      </c>
      <c r="AG22" s="7">
        <v>100</v>
      </c>
      <c r="AH22" s="28">
        <f t="shared" si="7"/>
        <v>100</v>
      </c>
      <c r="AI22" s="7">
        <v>90</v>
      </c>
      <c r="AJ22" s="28">
        <f t="shared" si="8"/>
        <v>90</v>
      </c>
      <c r="AK22" s="7">
        <v>1</v>
      </c>
      <c r="AL22" s="7">
        <v>1</v>
      </c>
      <c r="AM22" s="7">
        <v>1</v>
      </c>
      <c r="AN22" s="7">
        <v>0</v>
      </c>
      <c r="AO22" s="7">
        <v>1</v>
      </c>
      <c r="AP22" s="27">
        <f t="shared" si="9"/>
        <v>4</v>
      </c>
      <c r="AQ22" s="29">
        <f t="shared" si="12"/>
        <v>101.10000000000001</v>
      </c>
      <c r="AR22" s="30">
        <f t="shared" si="13"/>
        <v>0</v>
      </c>
    </row>
    <row r="23" spans="1:44" ht="12.75" customHeight="1">
      <c r="A23" s="32">
        <v>17</v>
      </c>
      <c r="B23" s="22" t="s">
        <v>34</v>
      </c>
      <c r="C23" s="23" t="s">
        <v>53</v>
      </c>
      <c r="D23" s="24">
        <v>1</v>
      </c>
      <c r="E23" s="24">
        <v>1</v>
      </c>
      <c r="F23" s="25">
        <v>0</v>
      </c>
      <c r="G23" s="24">
        <v>1</v>
      </c>
      <c r="H23" s="36">
        <v>0.5</v>
      </c>
      <c r="I23" s="24">
        <v>1</v>
      </c>
      <c r="J23" s="24">
        <v>1</v>
      </c>
      <c r="K23" s="24">
        <v>1</v>
      </c>
      <c r="L23" s="24">
        <v>1</v>
      </c>
      <c r="M23" s="36">
        <v>0.5</v>
      </c>
      <c r="N23" s="24">
        <v>1</v>
      </c>
      <c r="O23" s="24">
        <v>1</v>
      </c>
      <c r="P23" s="24">
        <v>1</v>
      </c>
      <c r="Q23" s="26">
        <f t="shared" si="0"/>
        <v>12</v>
      </c>
      <c r="R23" s="26">
        <f t="shared" si="1"/>
        <v>2</v>
      </c>
      <c r="S23" s="26">
        <f t="shared" si="2"/>
        <v>1</v>
      </c>
      <c r="T23" s="27">
        <f t="shared" si="3"/>
        <v>2</v>
      </c>
      <c r="U23" s="26">
        <f t="shared" si="4"/>
        <v>92.3076923076923</v>
      </c>
      <c r="V23" s="26">
        <f t="shared" si="5"/>
        <v>0</v>
      </c>
      <c r="W23" s="24">
        <v>100</v>
      </c>
      <c r="X23" s="24">
        <v>100</v>
      </c>
      <c r="Y23" s="24">
        <v>100</v>
      </c>
      <c r="Z23" s="34">
        <v>30</v>
      </c>
      <c r="AA23" s="34">
        <v>0</v>
      </c>
      <c r="AB23" s="24">
        <v>100</v>
      </c>
      <c r="AC23" s="24">
        <v>100</v>
      </c>
      <c r="AD23" s="34">
        <v>0</v>
      </c>
      <c r="AE23" s="24">
        <v>70</v>
      </c>
      <c r="AF23" s="28">
        <f t="shared" si="6"/>
        <v>66.66666666666667</v>
      </c>
      <c r="AG23" s="24">
        <v>100</v>
      </c>
      <c r="AH23" s="28">
        <f t="shared" si="7"/>
        <v>100</v>
      </c>
      <c r="AI23" s="24">
        <v>100</v>
      </c>
      <c r="AJ23" s="28">
        <f t="shared" si="8"/>
        <v>100</v>
      </c>
      <c r="AK23" s="24">
        <v>1</v>
      </c>
      <c r="AL23" s="24">
        <v>0</v>
      </c>
      <c r="AM23" s="24">
        <v>0</v>
      </c>
      <c r="AN23" s="24">
        <v>0</v>
      </c>
      <c r="AO23" s="24">
        <v>0</v>
      </c>
      <c r="AP23" s="27">
        <f t="shared" si="9"/>
        <v>1</v>
      </c>
      <c r="AQ23" s="29">
        <f t="shared" si="12"/>
        <v>79</v>
      </c>
      <c r="AR23" s="30">
        <f t="shared" si="13"/>
        <v>0</v>
      </c>
    </row>
    <row r="24" spans="1:44" ht="12.75" customHeight="1">
      <c r="A24" s="31">
        <v>18</v>
      </c>
      <c r="B24" s="2" t="s">
        <v>34</v>
      </c>
      <c r="C24" t="s">
        <v>54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1</v>
      </c>
      <c r="Q24" s="26">
        <f t="shared" si="0"/>
        <v>13</v>
      </c>
      <c r="R24" s="26">
        <f t="shared" si="1"/>
        <v>0</v>
      </c>
      <c r="S24" s="26">
        <f t="shared" si="2"/>
        <v>0</v>
      </c>
      <c r="T24" s="27">
        <f t="shared" si="3"/>
        <v>0</v>
      </c>
      <c r="U24" s="26">
        <f t="shared" si="4"/>
        <v>100</v>
      </c>
      <c r="V24" s="26">
        <f t="shared" si="5"/>
        <v>0</v>
      </c>
      <c r="W24" s="7">
        <v>100</v>
      </c>
      <c r="X24" s="7">
        <v>100</v>
      </c>
      <c r="Y24" s="7">
        <v>100</v>
      </c>
      <c r="Z24" s="34">
        <v>0</v>
      </c>
      <c r="AA24" s="34">
        <v>0</v>
      </c>
      <c r="AB24" s="39">
        <v>100</v>
      </c>
      <c r="AC24" s="7">
        <v>70</v>
      </c>
      <c r="AD24" s="7">
        <v>100</v>
      </c>
      <c r="AE24" s="7">
        <v>90</v>
      </c>
      <c r="AF24" s="28">
        <f t="shared" si="6"/>
        <v>73.33333333333333</v>
      </c>
      <c r="AG24" s="34">
        <v>30</v>
      </c>
      <c r="AH24" s="28">
        <f t="shared" si="7"/>
        <v>30</v>
      </c>
      <c r="AI24" s="7">
        <v>90</v>
      </c>
      <c r="AJ24" s="28">
        <f t="shared" si="8"/>
        <v>90</v>
      </c>
      <c r="AK24" s="7">
        <v>1</v>
      </c>
      <c r="AL24" s="7">
        <v>0</v>
      </c>
      <c r="AM24" s="7">
        <v>0</v>
      </c>
      <c r="AN24" s="7">
        <v>0</v>
      </c>
      <c r="AO24" s="7">
        <v>0</v>
      </c>
      <c r="AP24" s="27">
        <f t="shared" si="9"/>
        <v>1</v>
      </c>
      <c r="AQ24" s="29">
        <f t="shared" si="12"/>
        <v>72</v>
      </c>
      <c r="AR24" s="30">
        <f t="shared" si="13"/>
        <v>0</v>
      </c>
    </row>
    <row r="25" spans="1:44" ht="12.75" customHeight="1">
      <c r="A25" s="32">
        <v>19</v>
      </c>
      <c r="B25" s="22" t="s">
        <v>34</v>
      </c>
      <c r="C25" s="40" t="s">
        <v>55</v>
      </c>
      <c r="D25" s="36">
        <v>1</v>
      </c>
      <c r="E25" s="36">
        <v>1</v>
      </c>
      <c r="F25" s="36">
        <v>1</v>
      </c>
      <c r="G25" s="36">
        <v>1</v>
      </c>
      <c r="H25" s="36">
        <v>1</v>
      </c>
      <c r="I25" s="24">
        <v>1</v>
      </c>
      <c r="J25" s="24">
        <v>1</v>
      </c>
      <c r="K25" s="24">
        <v>1</v>
      </c>
      <c r="L25" s="24">
        <v>1</v>
      </c>
      <c r="M25" s="24">
        <v>1</v>
      </c>
      <c r="N25" s="24">
        <v>1</v>
      </c>
      <c r="O25" s="24">
        <v>1</v>
      </c>
      <c r="P25" s="24">
        <v>1</v>
      </c>
      <c r="Q25" s="26">
        <f t="shared" si="0"/>
        <v>13</v>
      </c>
      <c r="R25" s="26">
        <f t="shared" si="1"/>
        <v>0</v>
      </c>
      <c r="S25" s="26">
        <f t="shared" si="2"/>
        <v>0</v>
      </c>
      <c r="T25" s="27">
        <f t="shared" si="3"/>
        <v>0</v>
      </c>
      <c r="U25" s="26">
        <f t="shared" si="4"/>
        <v>100</v>
      </c>
      <c r="V25" s="26">
        <f t="shared" si="5"/>
        <v>0</v>
      </c>
      <c r="W25" s="24">
        <v>100</v>
      </c>
      <c r="X25" s="24">
        <v>100</v>
      </c>
      <c r="Y25" s="24">
        <v>100</v>
      </c>
      <c r="Z25" s="36">
        <v>70</v>
      </c>
      <c r="AA25" s="34">
        <v>0</v>
      </c>
      <c r="AB25" s="36">
        <v>70</v>
      </c>
      <c r="AC25" s="24">
        <v>100</v>
      </c>
      <c r="AD25" s="24">
        <v>100</v>
      </c>
      <c r="AE25" s="24">
        <v>100</v>
      </c>
      <c r="AF25" s="28">
        <f t="shared" si="6"/>
        <v>82.22222222222223</v>
      </c>
      <c r="AG25" s="34">
        <v>50</v>
      </c>
      <c r="AH25" s="28">
        <f t="shared" si="7"/>
        <v>50</v>
      </c>
      <c r="AI25" s="24">
        <v>90</v>
      </c>
      <c r="AJ25" s="28">
        <f t="shared" si="8"/>
        <v>90</v>
      </c>
      <c r="AK25" s="24">
        <v>1</v>
      </c>
      <c r="AL25" s="24">
        <v>0</v>
      </c>
      <c r="AM25" s="24">
        <v>0</v>
      </c>
      <c r="AN25" s="24">
        <v>0</v>
      </c>
      <c r="AO25" s="24">
        <v>0</v>
      </c>
      <c r="AP25" s="27">
        <f t="shared" si="9"/>
        <v>1</v>
      </c>
      <c r="AQ25" s="29">
        <f t="shared" si="12"/>
        <v>80.33333333333334</v>
      </c>
      <c r="AR25" s="30">
        <f t="shared" si="13"/>
        <v>0</v>
      </c>
    </row>
    <row r="26" spans="1:44" ht="12.75" customHeight="1">
      <c r="A26" s="31">
        <v>20</v>
      </c>
      <c r="B26" s="2" t="s">
        <v>34</v>
      </c>
      <c r="C26" t="s">
        <v>56</v>
      </c>
      <c r="D26" s="7">
        <v>1</v>
      </c>
      <c r="E26" s="7">
        <v>1</v>
      </c>
      <c r="F26" s="7">
        <v>1</v>
      </c>
      <c r="G26" s="7">
        <v>1</v>
      </c>
      <c r="H26" s="7">
        <v>1</v>
      </c>
      <c r="I26" s="7">
        <v>1</v>
      </c>
      <c r="J26" s="33">
        <v>1</v>
      </c>
      <c r="K26" s="35">
        <v>0</v>
      </c>
      <c r="L26" s="7">
        <v>1</v>
      </c>
      <c r="M26" s="7">
        <v>1</v>
      </c>
      <c r="N26" s="7">
        <v>1</v>
      </c>
      <c r="O26" s="7">
        <v>1</v>
      </c>
      <c r="P26" s="7">
        <v>1</v>
      </c>
      <c r="Q26" s="26">
        <f t="shared" si="0"/>
        <v>12</v>
      </c>
      <c r="R26" s="26">
        <f t="shared" si="1"/>
        <v>0</v>
      </c>
      <c r="S26" s="26">
        <f t="shared" si="2"/>
        <v>1</v>
      </c>
      <c r="T26" s="27">
        <f t="shared" si="3"/>
        <v>1</v>
      </c>
      <c r="U26" s="26">
        <f t="shared" si="4"/>
        <v>92.3076923076923</v>
      </c>
      <c r="V26" s="26">
        <f t="shared" si="5"/>
        <v>0</v>
      </c>
      <c r="W26" s="7">
        <v>100</v>
      </c>
      <c r="X26" s="7">
        <v>100</v>
      </c>
      <c r="Y26" s="7">
        <v>100</v>
      </c>
      <c r="Z26" s="7">
        <v>100</v>
      </c>
      <c r="AA26" s="34">
        <v>0</v>
      </c>
      <c r="AB26" s="7">
        <v>100</v>
      </c>
      <c r="AC26" s="7">
        <v>100</v>
      </c>
      <c r="AD26" s="7">
        <v>100</v>
      </c>
      <c r="AE26" s="7">
        <v>100</v>
      </c>
      <c r="AF26" s="28">
        <f t="shared" si="6"/>
        <v>88.88888888888889</v>
      </c>
      <c r="AG26" s="7">
        <v>100</v>
      </c>
      <c r="AH26" s="28">
        <f t="shared" si="7"/>
        <v>100</v>
      </c>
      <c r="AI26" s="7">
        <v>90</v>
      </c>
      <c r="AJ26" s="28">
        <f t="shared" si="8"/>
        <v>90</v>
      </c>
      <c r="AK26" s="7">
        <v>1</v>
      </c>
      <c r="AL26" s="7">
        <v>0</v>
      </c>
      <c r="AM26" s="7">
        <v>0</v>
      </c>
      <c r="AN26" s="7">
        <v>0</v>
      </c>
      <c r="AO26" s="7">
        <v>0</v>
      </c>
      <c r="AP26" s="27">
        <f t="shared" si="9"/>
        <v>1</v>
      </c>
      <c r="AQ26" s="29">
        <f t="shared" si="12"/>
        <v>90.83333333333334</v>
      </c>
      <c r="AR26" s="30">
        <f t="shared" si="13"/>
        <v>0</v>
      </c>
    </row>
    <row r="27" spans="1:44" ht="12.75" customHeight="1">
      <c r="A27" s="32">
        <v>21</v>
      </c>
      <c r="B27" s="22" t="s">
        <v>34</v>
      </c>
      <c r="C27" s="23" t="s">
        <v>57</v>
      </c>
      <c r="D27" s="24">
        <v>1</v>
      </c>
      <c r="E27" s="24">
        <v>1</v>
      </c>
      <c r="F27" s="25">
        <v>0</v>
      </c>
      <c r="G27" s="24">
        <v>1</v>
      </c>
      <c r="H27" s="24">
        <v>1</v>
      </c>
      <c r="I27" s="24">
        <v>1</v>
      </c>
      <c r="J27" s="24">
        <v>1</v>
      </c>
      <c r="K27" s="24">
        <v>1</v>
      </c>
      <c r="L27" s="24">
        <v>1</v>
      </c>
      <c r="M27" s="24">
        <v>1</v>
      </c>
      <c r="N27" s="24">
        <v>1</v>
      </c>
      <c r="O27" s="24">
        <v>1</v>
      </c>
      <c r="P27" s="24">
        <v>1</v>
      </c>
      <c r="Q27" s="26">
        <f t="shared" si="0"/>
        <v>12</v>
      </c>
      <c r="R27" s="26">
        <f t="shared" si="1"/>
        <v>0</v>
      </c>
      <c r="S27" s="26">
        <f t="shared" si="2"/>
        <v>1</v>
      </c>
      <c r="T27" s="27">
        <f t="shared" si="3"/>
        <v>1</v>
      </c>
      <c r="U27" s="26">
        <f t="shared" si="4"/>
        <v>92.3076923076923</v>
      </c>
      <c r="V27" s="26">
        <f t="shared" si="5"/>
        <v>0</v>
      </c>
      <c r="W27" s="24">
        <v>100</v>
      </c>
      <c r="X27" s="24">
        <v>100</v>
      </c>
      <c r="Y27" s="24">
        <v>100</v>
      </c>
      <c r="Z27" s="34">
        <v>30</v>
      </c>
      <c r="AA27" s="24">
        <v>80</v>
      </c>
      <c r="AB27" s="34">
        <v>10</v>
      </c>
      <c r="AC27" s="24">
        <v>90</v>
      </c>
      <c r="AD27" s="34">
        <v>0</v>
      </c>
      <c r="AE27" s="34">
        <v>0</v>
      </c>
      <c r="AF27" s="28">
        <f t="shared" si="6"/>
        <v>56.666666666666664</v>
      </c>
      <c r="AG27" s="24">
        <v>100</v>
      </c>
      <c r="AH27" s="28">
        <f t="shared" si="7"/>
        <v>100</v>
      </c>
      <c r="AI27" s="24">
        <v>100</v>
      </c>
      <c r="AJ27" s="28">
        <f t="shared" si="8"/>
        <v>100</v>
      </c>
      <c r="AK27" s="24">
        <v>2</v>
      </c>
      <c r="AL27" s="24">
        <v>0</v>
      </c>
      <c r="AM27" s="24">
        <v>0</v>
      </c>
      <c r="AN27" s="24">
        <v>0</v>
      </c>
      <c r="AO27" s="24">
        <v>0</v>
      </c>
      <c r="AP27" s="27">
        <f t="shared" si="9"/>
        <v>2</v>
      </c>
      <c r="AQ27" s="29">
        <f t="shared" si="12"/>
        <v>75</v>
      </c>
      <c r="AR27" s="30">
        <f t="shared" si="13"/>
        <v>0</v>
      </c>
    </row>
    <row r="28" spans="1:44" ht="12.75" customHeight="1">
      <c r="A28" s="31">
        <v>22</v>
      </c>
      <c r="B28" s="2" t="s">
        <v>34</v>
      </c>
      <c r="C28" t="s">
        <v>58</v>
      </c>
      <c r="D28" s="7">
        <v>1</v>
      </c>
      <c r="E28" s="7">
        <v>1</v>
      </c>
      <c r="F28" s="7">
        <v>1</v>
      </c>
      <c r="G28" s="7">
        <v>1</v>
      </c>
      <c r="H28" s="35">
        <v>0</v>
      </c>
      <c r="I28" s="7">
        <v>1</v>
      </c>
      <c r="J28" s="7">
        <v>1</v>
      </c>
      <c r="K28" s="35">
        <v>0</v>
      </c>
      <c r="L28" s="7">
        <v>1</v>
      </c>
      <c r="M28" s="7">
        <v>1</v>
      </c>
      <c r="N28" s="7">
        <v>1</v>
      </c>
      <c r="O28" s="7">
        <v>1</v>
      </c>
      <c r="P28" s="35">
        <v>0</v>
      </c>
      <c r="Q28" s="26">
        <f t="shared" si="0"/>
        <v>10</v>
      </c>
      <c r="R28" s="26">
        <f t="shared" si="1"/>
        <v>0</v>
      </c>
      <c r="S28" s="26">
        <f t="shared" si="2"/>
        <v>3</v>
      </c>
      <c r="T28" s="27">
        <f t="shared" si="3"/>
        <v>3</v>
      </c>
      <c r="U28" s="26">
        <f t="shared" si="4"/>
        <v>76.92307692307692</v>
      </c>
      <c r="V28" s="26">
        <f t="shared" si="5"/>
        <v>0</v>
      </c>
      <c r="W28" s="7">
        <v>100</v>
      </c>
      <c r="X28" s="7">
        <v>100</v>
      </c>
      <c r="Y28" s="7">
        <v>100</v>
      </c>
      <c r="Z28" s="7">
        <v>70</v>
      </c>
      <c r="AA28" s="34">
        <v>0</v>
      </c>
      <c r="AB28" s="34">
        <v>0</v>
      </c>
      <c r="AC28" s="7">
        <v>100</v>
      </c>
      <c r="AD28" s="7">
        <v>100</v>
      </c>
      <c r="AE28" s="7">
        <v>100</v>
      </c>
      <c r="AF28" s="28">
        <f t="shared" si="6"/>
        <v>74.44444444444444</v>
      </c>
      <c r="AG28" s="7">
        <v>100</v>
      </c>
      <c r="AH28" s="28">
        <f t="shared" si="7"/>
        <v>100</v>
      </c>
      <c r="AI28" s="7">
        <v>90</v>
      </c>
      <c r="AJ28" s="28">
        <f t="shared" si="8"/>
        <v>90</v>
      </c>
      <c r="AK28" s="7">
        <v>1</v>
      </c>
      <c r="AL28" s="7">
        <v>0</v>
      </c>
      <c r="AM28" s="7">
        <v>0</v>
      </c>
      <c r="AN28" s="7">
        <v>0</v>
      </c>
      <c r="AO28" s="7">
        <v>0</v>
      </c>
      <c r="AP28" s="27">
        <f t="shared" si="9"/>
        <v>1</v>
      </c>
      <c r="AQ28" s="29">
        <f t="shared" si="12"/>
        <v>80.16666666666667</v>
      </c>
      <c r="AR28" s="30">
        <f t="shared" si="13"/>
        <v>0</v>
      </c>
    </row>
    <row r="29" spans="1:44" ht="14.25" customHeight="1">
      <c r="A29" s="41"/>
      <c r="B29" s="42"/>
      <c r="C29" s="43" t="s">
        <v>59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>
        <f>AVERAGE(Q7:Q28)</f>
        <v>12.136363636363637</v>
      </c>
      <c r="R29" s="45">
        <f>AVERAGE(R7:R28)</f>
        <v>0.36363636363636365</v>
      </c>
      <c r="S29" s="45">
        <f>AVERAGE(S7:S28)</f>
        <v>0.8636363636363636</v>
      </c>
      <c r="T29" s="45">
        <f>AVERAGE(T7:T28)</f>
        <v>1.0454545454545454</v>
      </c>
      <c r="U29" s="45">
        <f>AVERAGE(U7:U28)</f>
        <v>93.35664335664336</v>
      </c>
      <c r="V29" s="45"/>
      <c r="W29" s="45">
        <f>AVERAGE(W7:W28)</f>
        <v>100</v>
      </c>
      <c r="X29" s="45">
        <f>AVERAGE(X7:X28)</f>
        <v>100</v>
      </c>
      <c r="Y29" s="45">
        <f>AVERAGE(Y7:Y28)</f>
        <v>100</v>
      </c>
      <c r="Z29" s="45">
        <f>AVERAGE(Z7:Z28)</f>
        <v>69.9090909090909</v>
      </c>
      <c r="AA29" s="45">
        <f>AVERAGE(AA7:AA28)</f>
        <v>60.22727272727273</v>
      </c>
      <c r="AB29" s="45">
        <f>AVERAGE(AB7:AB28)</f>
        <v>80.9090909090909</v>
      </c>
      <c r="AC29" s="45">
        <f>AVERAGE(AC7:AC28)</f>
        <v>90.45454545454545</v>
      </c>
      <c r="AD29" s="45">
        <f>AVERAGE(AD7:AD28)</f>
        <v>90.9090909090909</v>
      </c>
      <c r="AE29" s="45">
        <f>AVERAGE(AE7:AE28)</f>
        <v>86.5909090909091</v>
      </c>
      <c r="AF29" s="45">
        <f>AVERAGE(AF7:AF28)</f>
        <v>86.55555555555556</v>
      </c>
      <c r="AG29" s="46">
        <f>AVERAGE(AG7:AG28)</f>
        <v>88.63636363636364</v>
      </c>
      <c r="AH29" s="44">
        <f>AVERAGE(AH7:AH28)</f>
        <v>88.63636363636364</v>
      </c>
      <c r="AI29" s="46">
        <f>AVERAGE(AI7:AI28)</f>
        <v>93.63636363636364</v>
      </c>
      <c r="AJ29" s="44">
        <f>AVERAGE(AJ7:AJ28)</f>
        <v>93.63636363636364</v>
      </c>
      <c r="AK29" s="44"/>
      <c r="AL29" s="44"/>
      <c r="AM29" s="44"/>
      <c r="AN29" s="44"/>
      <c r="AO29" s="44"/>
      <c r="AP29" s="44"/>
      <c r="AQ29" s="44">
        <f>AVERAGE(AQ7:AQ28)</f>
        <v>90.1530303030303</v>
      </c>
      <c r="AR29" s="47"/>
    </row>
    <row r="30" ht="14.25" customHeight="1">
      <c r="AR30" s="48"/>
    </row>
    <row r="31" spans="1:44" ht="14.25" customHeight="1">
      <c r="A31" s="49"/>
      <c r="B31" s="50" t="s">
        <v>60</v>
      </c>
      <c r="AR31" s="48"/>
    </row>
    <row r="32" spans="2:44" ht="14.25" customHeight="1">
      <c r="B32" s="51">
        <v>1</v>
      </c>
      <c r="C32" s="1" t="s">
        <v>61</v>
      </c>
      <c r="AR32" s="48"/>
    </row>
    <row r="33" spans="2:44" ht="14.25" customHeight="1">
      <c r="B33" s="52">
        <v>1</v>
      </c>
      <c r="C33" s="1" t="s">
        <v>62</v>
      </c>
      <c r="AR33" s="48"/>
    </row>
    <row r="34" spans="2:44" ht="14.25" customHeight="1">
      <c r="B34" s="52">
        <v>0.5</v>
      </c>
      <c r="C34" s="1" t="s">
        <v>63</v>
      </c>
      <c r="AR34" s="48"/>
    </row>
    <row r="35" spans="2:44" ht="14.25" customHeight="1">
      <c r="B35" s="53">
        <v>0</v>
      </c>
      <c r="C35" s="1" t="s">
        <v>64</v>
      </c>
      <c r="AR35" s="48"/>
    </row>
    <row r="36" ht="14.25" customHeight="1"/>
    <row r="37" ht="14.25" customHeight="1">
      <c r="B37" s="50" t="s">
        <v>65</v>
      </c>
    </row>
    <row r="38" spans="2:3" ht="14.25" customHeight="1">
      <c r="B38" s="2">
        <v>1</v>
      </c>
      <c r="C38" t="s">
        <v>66</v>
      </c>
    </row>
    <row r="39" spans="2:3" ht="14.25" customHeight="1">
      <c r="B39" s="2">
        <v>2</v>
      </c>
      <c r="C39" t="s">
        <v>67</v>
      </c>
    </row>
    <row r="40" spans="2:3" ht="14.25" customHeight="1">
      <c r="B40" s="2">
        <v>3</v>
      </c>
      <c r="C40" t="s">
        <v>68</v>
      </c>
    </row>
    <row r="41" spans="2:3" ht="14.25" customHeight="1">
      <c r="B41" s="2">
        <v>4</v>
      </c>
      <c r="C41" t="s">
        <v>69</v>
      </c>
    </row>
    <row r="42" spans="2:3" ht="14.25" customHeight="1">
      <c r="B42" s="2">
        <v>5</v>
      </c>
      <c r="C42" t="s">
        <v>70</v>
      </c>
    </row>
    <row r="43" spans="2:3" ht="14.25" customHeight="1">
      <c r="B43" s="2">
        <v>6</v>
      </c>
      <c r="C43" t="s">
        <v>71</v>
      </c>
    </row>
    <row r="44" spans="2:3" ht="14.25" customHeight="1">
      <c r="B44" s="2">
        <v>7</v>
      </c>
      <c r="C44" t="s">
        <v>72</v>
      </c>
    </row>
    <row r="45" spans="2:3" ht="14.25" customHeight="1">
      <c r="B45" s="2">
        <v>8</v>
      </c>
      <c r="C45" t="s">
        <v>73</v>
      </c>
    </row>
    <row r="46" spans="2:3" ht="14.25" customHeight="1">
      <c r="B46" s="2">
        <v>9</v>
      </c>
      <c r="C46" t="s">
        <v>74</v>
      </c>
    </row>
    <row r="47" spans="2:3" ht="14.25" customHeight="1">
      <c r="B47" s="2">
        <v>10</v>
      </c>
      <c r="C47" t="s">
        <v>75</v>
      </c>
    </row>
    <row r="48" spans="2:3" ht="14.25" customHeight="1">
      <c r="B48" s="2">
        <v>11</v>
      </c>
      <c r="C48" t="s">
        <v>76</v>
      </c>
    </row>
    <row r="49" spans="2:3" ht="14.25" customHeight="1">
      <c r="B49" s="2">
        <v>12</v>
      </c>
      <c r="C49" t="s">
        <v>77</v>
      </c>
    </row>
    <row r="50" spans="2:3" ht="14.25" customHeight="1">
      <c r="B50" s="2">
        <v>13</v>
      </c>
      <c r="C50" t="s">
        <v>78</v>
      </c>
    </row>
    <row r="51" ht="14.25" customHeight="1"/>
    <row r="52" spans="2:3" ht="12.75" customHeight="1">
      <c r="B52" s="54" t="s">
        <v>7</v>
      </c>
      <c r="C52" t="s">
        <v>79</v>
      </c>
    </row>
    <row r="53" spans="2:3" ht="12.75" customHeight="1">
      <c r="B53" s="54" t="s">
        <v>8</v>
      </c>
      <c r="C53" t="s">
        <v>80</v>
      </c>
    </row>
    <row r="54" spans="2:3" ht="12.75" customHeight="1">
      <c r="B54" s="54" t="s">
        <v>9</v>
      </c>
      <c r="C54" t="s">
        <v>81</v>
      </c>
    </row>
    <row r="55" spans="2:3" ht="12.75" customHeight="1">
      <c r="B55" s="55" t="s">
        <v>10</v>
      </c>
      <c r="C55" t="s">
        <v>82</v>
      </c>
    </row>
    <row r="56" spans="2:3" ht="12.75" customHeight="1">
      <c r="B56" s="54" t="s">
        <v>11</v>
      </c>
      <c r="C56" t="s">
        <v>83</v>
      </c>
    </row>
    <row r="57" spans="2:3" ht="12.75" customHeight="1">
      <c r="B57" s="54" t="s">
        <v>12</v>
      </c>
      <c r="C57" t="s">
        <v>84</v>
      </c>
    </row>
    <row r="58" ht="12.75" customHeight="1">
      <c r="C58"/>
    </row>
    <row r="59" spans="2:3" ht="12.75" customHeight="1">
      <c r="B59" s="50" t="s">
        <v>85</v>
      </c>
      <c r="C59"/>
    </row>
    <row r="60" spans="2:3" ht="12.75" customHeight="1">
      <c r="B60" s="56" t="s">
        <v>13</v>
      </c>
      <c r="C60" t="s">
        <v>86</v>
      </c>
    </row>
    <row r="61" spans="2:3" ht="12.75" customHeight="1">
      <c r="B61" s="56" t="s">
        <v>14</v>
      </c>
      <c r="C61" t="s">
        <v>87</v>
      </c>
    </row>
    <row r="62" spans="2:3" ht="12.75" customHeight="1">
      <c r="B62" s="56" t="s">
        <v>15</v>
      </c>
      <c r="C62" t="s">
        <v>88</v>
      </c>
    </row>
    <row r="63" spans="2:3" ht="12.75" customHeight="1">
      <c r="B63" s="56" t="s">
        <v>16</v>
      </c>
      <c r="C63" t="s">
        <v>89</v>
      </c>
    </row>
    <row r="64" spans="2:3" ht="12.75" customHeight="1">
      <c r="B64" s="56" t="s">
        <v>17</v>
      </c>
      <c r="C64" t="s">
        <v>90</v>
      </c>
    </row>
    <row r="65" spans="2:3" ht="12.75" customHeight="1">
      <c r="B65" s="56" t="s">
        <v>18</v>
      </c>
      <c r="C65" t="s">
        <v>91</v>
      </c>
    </row>
    <row r="66" spans="2:3" ht="12.75" customHeight="1">
      <c r="B66" s="56" t="s">
        <v>19</v>
      </c>
      <c r="C66" t="s">
        <v>92</v>
      </c>
    </row>
    <row r="67" spans="2:3" ht="12.75" customHeight="1">
      <c r="B67" s="56" t="s">
        <v>20</v>
      </c>
      <c r="C67" t="s">
        <v>93</v>
      </c>
    </row>
    <row r="68" spans="2:3" ht="12.75" customHeight="1">
      <c r="B68" s="56" t="s">
        <v>21</v>
      </c>
      <c r="C68" t="s">
        <v>94</v>
      </c>
    </row>
    <row r="69" spans="2:3" ht="12.75" customHeight="1">
      <c r="B69" s="55" t="s">
        <v>22</v>
      </c>
      <c r="C69" t="s">
        <v>95</v>
      </c>
    </row>
    <row r="70" ht="12.75" customHeight="1">
      <c r="C70"/>
    </row>
    <row r="71" ht="12.75" customHeight="1">
      <c r="B71" s="50" t="s">
        <v>96</v>
      </c>
    </row>
    <row r="72" spans="2:3" ht="12.75" customHeight="1">
      <c r="B72" s="2" t="s">
        <v>23</v>
      </c>
      <c r="C72" t="s">
        <v>97</v>
      </c>
    </row>
    <row r="73" spans="2:3" ht="12.75" customHeight="1">
      <c r="B73" s="55" t="s">
        <v>24</v>
      </c>
      <c r="C73" t="s">
        <v>98</v>
      </c>
    </row>
    <row r="74" ht="12.75" customHeight="1">
      <c r="C74"/>
    </row>
    <row r="75" spans="2:3" ht="12.75" customHeight="1">
      <c r="B75" s="50" t="s">
        <v>99</v>
      </c>
      <c r="C75"/>
    </row>
    <row r="76" spans="2:3" ht="12.75" customHeight="1">
      <c r="B76" s="56" t="s">
        <v>13</v>
      </c>
      <c r="C76" t="s">
        <v>100</v>
      </c>
    </row>
    <row r="77" spans="2:3" ht="12.75" customHeight="1">
      <c r="B77" s="55" t="s">
        <v>25</v>
      </c>
      <c r="C77" t="s">
        <v>101</v>
      </c>
    </row>
    <row r="79" ht="12.75" customHeight="1">
      <c r="B79" s="50" t="s">
        <v>102</v>
      </c>
    </row>
    <row r="80" spans="2:3" ht="12.75" customHeight="1">
      <c r="B80" s="2" t="s">
        <v>26</v>
      </c>
      <c r="C80" t="s">
        <v>103</v>
      </c>
    </row>
    <row r="81" spans="2:3" ht="12.75" customHeight="1">
      <c r="B81" s="2" t="s">
        <v>27</v>
      </c>
      <c r="C81" t="s">
        <v>104</v>
      </c>
    </row>
    <row r="82" spans="2:3" ht="12.75" customHeight="1">
      <c r="B82" s="2" t="s">
        <v>28</v>
      </c>
      <c r="C82" t="s">
        <v>105</v>
      </c>
    </row>
    <row r="83" spans="2:3" ht="12.75" customHeight="1">
      <c r="B83" s="2" t="s">
        <v>29</v>
      </c>
      <c r="C83" t="s">
        <v>106</v>
      </c>
    </row>
    <row r="84" spans="2:3" ht="12.75" customHeight="1">
      <c r="B84" s="2" t="s">
        <v>30</v>
      </c>
      <c r="C84" t="s">
        <v>107</v>
      </c>
    </row>
    <row r="85" ht="12.75" customHeight="1">
      <c r="C85"/>
    </row>
    <row r="86" spans="2:3" ht="12.75" customHeight="1">
      <c r="B86" s="55" t="s">
        <v>31</v>
      </c>
      <c r="C86" s="1" t="s">
        <v>108</v>
      </c>
    </row>
    <row r="88" spans="2:3" ht="12.75" customHeight="1">
      <c r="B88" s="55" t="s">
        <v>32</v>
      </c>
      <c r="C88" s="1" t="s">
        <v>109</v>
      </c>
    </row>
    <row r="89" spans="2:3" ht="12.75" customHeight="1">
      <c r="B89" s="55" t="s">
        <v>110</v>
      </c>
      <c r="C89" s="1" t="s">
        <v>111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activeCellId="1" sqref="AQ24:AR24 A1"/>
    </sheetView>
  </sheetViews>
  <sheetFormatPr defaultColWidth="9.140625" defaultRowHeight="12.75" customHeight="1"/>
  <cols>
    <col min="1" max="16384" width="9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activeCellId="1" sqref="AQ24:AR24 A1"/>
    </sheetView>
  </sheetViews>
  <sheetFormatPr defaultColWidth="9.140625" defaultRowHeight="12.75" customHeight="1"/>
  <cols>
    <col min="1" max="16384" width="9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2020-06-10T03:31:47Z</dcterms:modified>
  <cp:category/>
  <cp:version/>
  <cp:contentType/>
  <cp:contentStatus/>
  <cp:revision>1271</cp:revision>
</cp:coreProperties>
</file>