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<sst xmlns="http://schemas.openxmlformats.org/spreadsheetml/2006/main" count="145" uniqueCount="123">
  <si>
    <t>Programación de Dispositivos Móviles</t>
  </si>
  <si>
    <t>Agosto – Diciembre 2017</t>
  </si>
  <si>
    <t>Calificaciones Finales</t>
  </si>
  <si>
    <t>Profesor: Rogelio Ferreira Escutia</t>
  </si>
  <si>
    <t>Carrera</t>
  </si>
  <si>
    <t>Nombre del Alumno</t>
  </si>
  <si>
    <t>Asi</t>
  </si>
  <si>
    <t>Ret</t>
  </si>
  <si>
    <t>Fal</t>
  </si>
  <si>
    <t>P-xF</t>
  </si>
  <si>
    <t>%A</t>
  </si>
  <si>
    <t>OA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</si>
  <si>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</si>
  <si>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</si>
  <si>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</si>
  <si>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</si>
  <si>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</si>
  <si>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</si>
  <si>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</si>
  <si>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</si>
  <si>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</si>
  <si>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</si>
  <si>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</si>
  <si>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</si>
  <si>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</si>
  <si>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</si>
  <si>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</si>
  <si>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</si>
  <si>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PdeP</t>
  </si>
  <si>
    <t>E1</t>
  </si>
  <si>
    <t>E2</t>
  </si>
  <si>
    <t>PdeE</t>
  </si>
  <si>
    <t>X1</t>
  </si>
  <si>
    <t>X2</t>
  </si>
  <si>
    <t>X3</t>
  </si>
  <si>
    <t>Extras</t>
  </si>
  <si>
    <t>Final</t>
  </si>
  <si>
    <t>Observaciones</t>
  </si>
  <si>
    <t>Final 2</t>
  </si>
  <si>
    <t>Observaciones2</t>
  </si>
  <si>
    <t>ITIC</t>
  </si>
  <si>
    <t>Bejarano Hernandez Sergio Ali</t>
  </si>
  <si>
    <t>ISC</t>
  </si>
  <si>
    <t>Del Valle Garcia Moises</t>
  </si>
  <si>
    <t>Diaz Bueno Yair</t>
  </si>
  <si>
    <t>Dominguez Marquez Mariana</t>
  </si>
  <si>
    <t>Herrera Martinez Vanessa Itzel</t>
  </si>
  <si>
    <t>Orozco Rocha Heriberto</t>
  </si>
  <si>
    <t>Rodriguez Ibarra David</t>
  </si>
  <si>
    <t>Rodriguez Solis Jaime Humberto</t>
  </si>
  <si>
    <t>Soberano Ortiz Jose Trinidad</t>
  </si>
  <si>
    <t>Yañez Ayala Francisco Aron</t>
  </si>
  <si>
    <t>IINF</t>
  </si>
  <si>
    <t>Castañeda Torres Ivan David</t>
  </si>
  <si>
    <t>Guido Molina Miguel Agustin</t>
  </si>
  <si>
    <t>Lagunas Ruiz Israel Senen</t>
  </si>
  <si>
    <t>Palencia Guerrero Carlos Adrian</t>
  </si>
  <si>
    <t>Peñaloza Arias Luis Alberto</t>
  </si>
  <si>
    <t>Piñon Rodriguez Ivan Alexei</t>
  </si>
  <si>
    <t>Rangel Rodriguez Jalil Ignacio</t>
  </si>
  <si>
    <t>Raya Gonzalez Roman Alejandro</t>
  </si>
  <si>
    <t>PROMEDIOS</t>
  </si>
  <si>
    <t>Nomenclatura de Asistencia</t>
  </si>
  <si>
    <t>Asistencia</t>
  </si>
  <si>
    <t>Asistencia justificada</t>
  </si>
  <si>
    <t>Retardo</t>
  </si>
  <si>
    <t>Falta</t>
  </si>
  <si>
    <t>Asistencia al Laboratorio</t>
  </si>
  <si>
    <t>Lunes 28 de agosto</t>
  </si>
  <si>
    <t>Miércoles 30 de agosto</t>
  </si>
  <si>
    <t>Viernes 1 de septiembre</t>
  </si>
  <si>
    <t>Lunes 4 de septiembre</t>
  </si>
  <si>
    <t>Viernes 8 de septiembre</t>
  </si>
  <si>
    <t>Lunes 11 de septiembre</t>
  </si>
  <si>
    <t>Miércoles 13 de septiembre</t>
  </si>
  <si>
    <t>Viernes 15 de septiembre</t>
  </si>
  <si>
    <t>Lunes 18 de septiembre</t>
  </si>
  <si>
    <t>Viernes 22 de septiembre</t>
  </si>
  <si>
    <t>Lunes 25 de septiembre</t>
  </si>
  <si>
    <t>Miércoles 27 de septiembre</t>
  </si>
  <si>
    <t>Viernes 29 de septiembre</t>
  </si>
  <si>
    <t>Lunes 2 de octubre</t>
  </si>
  <si>
    <t>Miércoles 4 de octubre</t>
  </si>
  <si>
    <t>Lunes 9 de octubre</t>
  </si>
  <si>
    <t>Miércoles 11 de octubre</t>
  </si>
  <si>
    <t>Viernes 13 de octubre</t>
  </si>
  <si>
    <t>Lunes 16 de octubre</t>
  </si>
  <si>
    <t>Lunes 30 de octubre</t>
  </si>
  <si>
    <t>Miércoles 1 de noviembre</t>
  </si>
  <si>
    <t>Lunes 6 de noviembre</t>
  </si>
  <si>
    <t>Miércoles 8 de noviembre</t>
  </si>
  <si>
    <t>Viernes 10 de noviembre</t>
  </si>
  <si>
    <t>Lunes 13 de noviembre</t>
  </si>
  <si>
    <t>Miércoles 15 de noviembre</t>
  </si>
  <si>
    <t>Viernes 17 de noviembre</t>
  </si>
  <si>
    <t>Miércoles 22 de noviembre</t>
  </si>
  <si>
    <t>Viernes 24 de noviembre</t>
  </si>
  <si>
    <t>Lunes 27 de noviembre</t>
  </si>
  <si>
    <t>Miércoles 29 de noviembre</t>
  </si>
  <si>
    <t>Prácticas</t>
  </si>
  <si>
    <t>Manejo de componentes, pantallas y eventos (Guía Turística).</t>
  </si>
  <si>
    <t>Tendencias en Cómputo Móvil</t>
  </si>
  <si>
    <t>Instalación y Hola Mundo</t>
  </si>
  <si>
    <t>Soporte para múltiples pantallas y múltiples lenguajes (Acerca de)</t>
  </si>
  <si>
    <t>Manejo de componentes, pantallas y eventos (Guía de Dispositivos Móviles)</t>
  </si>
  <si>
    <t>Entrada de Datos y transferencia entre Activities (Conversión de sistemas base n).</t>
  </si>
  <si>
    <t>Almacenamiento local (Expediente Clínico).</t>
  </si>
  <si>
    <t>Geolocalización (coordenadas).</t>
  </si>
  <si>
    <t>Geolocalización (Google Maps).</t>
  </si>
  <si>
    <t>Graficación (dibujar mapa del "I").</t>
  </si>
  <si>
    <t>Sensores (impresión de datos).</t>
  </si>
  <si>
    <t>Sensores (detección de movimiento).</t>
  </si>
  <si>
    <t>Sensores (enviar a servidor).</t>
  </si>
  <si>
    <t>Calculadora.</t>
  </si>
  <si>
    <t>Calculadora con Acerca de.</t>
  </si>
  <si>
    <t>Adivinar un número.</t>
  </si>
  <si>
    <t>Puntos Extras</t>
  </si>
  <si>
    <t>Examen diagnóstico</t>
  </si>
  <si>
    <t>Asistencia 7 de noviembre</t>
  </si>
  <si>
    <t>Puntos Extras Totales</t>
  </si>
  <si>
    <t>Promedio Final = ( ( Prácticas + Evaluaciones ) / 2 ) - Faltas de Laboratorio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</si>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</sst>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\ HH:MM\ AM/PM"/>
  </numFmts>
  <fonts count="2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2" fillId="0" borderId="0" xfId="0" applyFont="1" applyFill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2" xfId="0" applyFont="1" applyBorder="1" applyAlignment="1">
      <alignment/>
    </xf>
    <xf numFmtId="164" fontId="15" fillId="0" borderId="2" xfId="0" applyFont="1" applyBorder="1" applyAlignment="1">
      <alignment horizontal="center"/>
    </xf>
    <xf numFmtId="164" fontId="15" fillId="0" borderId="3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15" fillId="0" borderId="3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4" borderId="0" xfId="0" applyFont="1" applyFill="1" applyAlignment="1">
      <alignment wrapText="1"/>
    </xf>
    <xf numFmtId="164" fontId="18" fillId="4" borderId="0" xfId="0" applyFont="1" applyFill="1" applyAlignment="1">
      <alignment horizontal="center"/>
    </xf>
    <xf numFmtId="164" fontId="0" fillId="4" borderId="0" xfId="0" applyFill="1" applyAlignment="1">
      <alignment horizontal="center"/>
    </xf>
    <xf numFmtId="164" fontId="19" fillId="4" borderId="0" xfId="0" applyFont="1" applyFill="1" applyAlignment="1">
      <alignment horizontal="center"/>
    </xf>
    <xf numFmtId="164" fontId="0" fillId="9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0" fillId="10" borderId="0" xfId="0" applyFont="1" applyFill="1" applyAlignment="1">
      <alignment horizontal="center"/>
    </xf>
    <xf numFmtId="164" fontId="0" fillId="9" borderId="0" xfId="0" applyFill="1" applyAlignment="1">
      <alignment horizontal="center"/>
    </xf>
    <xf numFmtId="164" fontId="0" fillId="10" borderId="0" xfId="0" applyFill="1" applyAlignment="1">
      <alignment horizontal="center"/>
    </xf>
    <xf numFmtId="164" fontId="19" fillId="11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18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19" fillId="0" borderId="0" xfId="0" applyFont="1" applyFill="1" applyAlignment="1">
      <alignment horizontal="center"/>
    </xf>
    <xf numFmtId="164" fontId="18" fillId="0" borderId="0" xfId="0" applyFont="1" applyFill="1" applyAlignment="1">
      <alignment horizontal="center"/>
    </xf>
    <xf numFmtId="164" fontId="0" fillId="12" borderId="0" xfId="0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5" fillId="0" borderId="2" xfId="0" applyFont="1" applyFill="1" applyBorder="1" applyAlignment="1">
      <alignment/>
    </xf>
    <xf numFmtId="164" fontId="15" fillId="0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18" fillId="0" borderId="3" xfId="0" applyFont="1" applyFill="1" applyBorder="1" applyAlignment="1">
      <alignment horizontal="center"/>
    </xf>
    <xf numFmtId="164" fontId="19" fillId="0" borderId="3" xfId="0" applyFont="1" applyFill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0" fillId="0" borderId="0" xfId="0" applyFont="1" applyAlignment="1">
      <alignment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95"/>
  <sheetViews>
    <sheetView tabSelected="1" zoomScale="65" zoomScaleNormal="65" workbookViewId="0" topLeftCell="A1">
      <pane xSplit="4930" ySplit="5220" topLeftCell="AO69" activePane="topRight" state="split"/>
      <selection pane="topLeft" activeCell="A1" sqref="A1"/>
      <selection pane="topRight" activeCell="BA11" sqref="BA11"/>
      <selection pane="bottomLeft" activeCell="A69" sqref="A69"/>
      <selection pane="bottomRight" activeCell="AO69" sqref="AO69"/>
    </sheetView>
  </sheetViews>
  <sheetFormatPr defaultColWidth="9.140625" defaultRowHeight="12.75"/>
  <cols>
    <col min="1" max="1" width="2.8515625" style="1" customWidth="1"/>
    <col min="2" max="2" width="8.421875" style="2" customWidth="1"/>
    <col min="3" max="3" width="29.421875" style="1" customWidth="1"/>
    <col min="4" max="5" width="2.8515625" style="3" customWidth="1"/>
    <col min="6" max="34" width="2.8515625" style="4" customWidth="1"/>
    <col min="35" max="40" width="7.421875" style="4" customWidth="1"/>
    <col min="41" max="56" width="4.421875" style="4" customWidth="1"/>
    <col min="57" max="57" width="7.421875" style="4" customWidth="1"/>
    <col min="58" max="63" width="4.421875" style="4" customWidth="1"/>
    <col min="64" max="64" width="7.421875" style="5" customWidth="1"/>
    <col min="65" max="65" width="7.421875" style="2" customWidth="1"/>
    <col min="66" max="66" width="21.421875" style="2" customWidth="1"/>
    <col min="67" max="68" width="4.421875" style="6" customWidth="1"/>
    <col min="69" max="69" width="11.421875" style="2" customWidth="1"/>
    <col min="70" max="70" width="21.421875" style="2" customWidth="1"/>
    <col min="71" max="245" width="10.421875" style="1" customWidth="1"/>
    <col min="246" max="16384" width="10.421875" style="0" customWidth="1"/>
  </cols>
  <sheetData>
    <row r="1" spans="1:3" ht="18.75">
      <c r="A1" s="7" t="s">
        <v>0</v>
      </c>
      <c r="C1"/>
    </row>
    <row r="2" spans="1:69" ht="18">
      <c r="A2" s="8" t="s">
        <v>1</v>
      </c>
      <c r="C2"/>
      <c r="BQ2" s="9"/>
    </row>
    <row r="3" spans="1:69" ht="16.5">
      <c r="A3" s="10" t="s">
        <v>2</v>
      </c>
      <c r="C3"/>
      <c r="BQ3" s="9"/>
    </row>
    <row r="4" spans="1:69" ht="15.75">
      <c r="A4" s="11" t="s">
        <v>3</v>
      </c>
      <c r="C4"/>
      <c r="BQ4" s="9"/>
    </row>
    <row r="5" spans="3:69" ht="14.25">
      <c r="C5" s="12">
        <f ca="1">NOW()</f>
        <v>43087.79591231461</v>
      </c>
      <c r="BQ5" s="9"/>
    </row>
    <row r="6" spans="1:70" ht="14.25">
      <c r="A6" s="13"/>
      <c r="B6" s="14" t="s">
        <v>4</v>
      </c>
      <c r="C6" s="15" t="s">
        <v>5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6">
        <v>18</v>
      </c>
      <c r="V6" s="16">
        <v>19</v>
      </c>
      <c r="W6" s="16">
        <v>20</v>
      </c>
      <c r="X6" s="16">
        <v>21</v>
      </c>
      <c r="Y6" s="16">
        <v>22</v>
      </c>
      <c r="Z6" s="16">
        <v>23</v>
      </c>
      <c r="AA6" s="16">
        <v>24</v>
      </c>
      <c r="AB6" s="16">
        <v>25</v>
      </c>
      <c r="AC6" s="16">
        <v>26</v>
      </c>
      <c r="AD6" s="16">
        <v>27</v>
      </c>
      <c r="AE6" s="16">
        <v>28</v>
      </c>
      <c r="AF6" s="16">
        <v>29</v>
      </c>
      <c r="AG6" s="16">
        <v>30</v>
      </c>
      <c r="AH6" s="16">
        <v>31</v>
      </c>
      <c r="AI6" s="17" t="s">
        <v>6</v>
      </c>
      <c r="AJ6" s="17" t="s">
        <v>7</v>
      </c>
      <c r="AK6" s="17" t="s">
        <v>8</v>
      </c>
      <c r="AL6" s="17" t="s">
        <v>9</v>
      </c>
      <c r="AM6" s="17" t="s">
        <v>10</v>
      </c>
      <c r="AN6" s="17" t="s">
        <v>11</v>
      </c>
      <c r="AO6" s="17" t="s">
        <v>12</v>
      </c>
      <c r="AP6" s="17" t="s">
        <v>13</v>
      </c>
      <c r="AQ6" s="17" t="s">
        <v>14</v>
      </c>
      <c r="AR6" s="17" t="s">
        <v>15</v>
      </c>
      <c r="AS6" s="17" t="s">
        <v>16</v>
      </c>
      <c r="AT6" s="17" t="s">
        <v>17</v>
      </c>
      <c r="AU6" s="17" t="s">
        <v>18</v>
      </c>
      <c r="AV6" s="17" t="s">
        <v>19</v>
      </c>
      <c r="AW6" s="17" t="s">
        <v>20</v>
      </c>
      <c r="AX6" s="17" t="s">
        <v>21</v>
      </c>
      <c r="AY6" s="17" t="s">
        <v>22</v>
      </c>
      <c r="AZ6" s="17" t="s">
        <v>23</v>
      </c>
      <c r="BA6" s="17" t="s">
        <v>24</v>
      </c>
      <c r="BB6" s="17" t="s">
        <v>25</v>
      </c>
      <c r="BC6" s="17" t="s">
        <v>26</v>
      </c>
      <c r="BD6" s="17" t="s">
        <v>27</v>
      </c>
      <c r="BE6" s="17" t="s">
        <v>28</v>
      </c>
      <c r="BF6" s="17" t="s">
        <v>29</v>
      </c>
      <c r="BG6" s="17" t="s">
        <v>30</v>
      </c>
      <c r="BH6" s="17" t="s">
        <v>31</v>
      </c>
      <c r="BI6" s="17" t="s">
        <v>32</v>
      </c>
      <c r="BJ6" s="17" t="s">
        <v>33</v>
      </c>
      <c r="BK6" s="17" t="s">
        <v>34</v>
      </c>
      <c r="BL6" s="17" t="s">
        <v>35</v>
      </c>
      <c r="BM6" s="15" t="s">
        <v>36</v>
      </c>
      <c r="BN6" s="15" t="s">
        <v>37</v>
      </c>
      <c r="BO6" s="18" t="s">
        <v>29</v>
      </c>
      <c r="BP6" s="18" t="s">
        <v>30</v>
      </c>
      <c r="BQ6" s="19" t="s">
        <v>38</v>
      </c>
      <c r="BR6" s="19" t="s">
        <v>39</v>
      </c>
    </row>
    <row r="7" spans="1:70" ht="14.25">
      <c r="A7" s="20">
        <v>1</v>
      </c>
      <c r="B7" s="21" t="s">
        <v>40</v>
      </c>
      <c r="C7" s="22" t="s">
        <v>41</v>
      </c>
      <c r="D7" s="23">
        <v>0</v>
      </c>
      <c r="E7" s="24">
        <v>1</v>
      </c>
      <c r="F7" s="23">
        <v>0</v>
      </c>
      <c r="G7" s="23">
        <v>0</v>
      </c>
      <c r="H7" s="23">
        <v>0</v>
      </c>
      <c r="I7" s="24">
        <v>1</v>
      </c>
      <c r="J7" s="23">
        <v>0</v>
      </c>
      <c r="K7" s="24">
        <v>1</v>
      </c>
      <c r="L7" s="25">
        <v>1</v>
      </c>
      <c r="M7" s="24">
        <v>1</v>
      </c>
      <c r="N7" s="25">
        <v>1</v>
      </c>
      <c r="O7" s="25">
        <v>1</v>
      </c>
      <c r="P7" s="25">
        <v>1</v>
      </c>
      <c r="Q7" s="23">
        <v>0</v>
      </c>
      <c r="R7" s="24">
        <v>1</v>
      </c>
      <c r="S7" s="23">
        <v>0</v>
      </c>
      <c r="T7" s="25">
        <v>1</v>
      </c>
      <c r="U7" s="25">
        <v>1</v>
      </c>
      <c r="V7" s="23">
        <v>0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3">
        <v>0</v>
      </c>
      <c r="AD7" s="23">
        <v>0</v>
      </c>
      <c r="AE7" s="23">
        <v>0</v>
      </c>
      <c r="AF7" s="23">
        <v>0</v>
      </c>
      <c r="AG7" s="24">
        <v>1</v>
      </c>
      <c r="AH7" s="24">
        <v>1</v>
      </c>
      <c r="AI7" s="26">
        <f aca="true" t="shared" si="0" ref="AI7:AI24">(COUNT(D7:AH7)-COUNTIF(D7:AH7,"0"))</f>
        <v>19</v>
      </c>
      <c r="AJ7" s="27">
        <f aca="true" t="shared" si="1" ref="AJ7:AJ24">COUNTIF(D7:AH7,"0.5")</f>
        <v>0</v>
      </c>
      <c r="AK7" s="26">
        <f aca="true" t="shared" si="2" ref="AK7:AK24">COUNTIF(D7:AH7,"0")</f>
        <v>12</v>
      </c>
      <c r="AL7" s="28">
        <f aca="true" t="shared" si="3" ref="AL7:AL24">(COUNT(D7:AH7)-SUM(D7:AH7))</f>
        <v>12</v>
      </c>
      <c r="AM7" s="26">
        <f aca="true" t="shared" si="4" ref="AM7:AM24">100-((COUNTIF(D7:AH7,"0")*100)/COUNT(D7:AH7))</f>
        <v>61.29032258064516</v>
      </c>
      <c r="AN7" s="29">
        <f aca="true" t="shared" si="5" ref="AN7:AN24">+IF(AM7&gt;=70,"SUF","REP")</f>
        <v>0</v>
      </c>
      <c r="AO7" s="24">
        <v>100</v>
      </c>
      <c r="AP7" s="24">
        <v>100</v>
      </c>
      <c r="AQ7" s="24">
        <v>100</v>
      </c>
      <c r="AR7" s="24">
        <v>100</v>
      </c>
      <c r="AS7" s="24">
        <v>100</v>
      </c>
      <c r="AT7" s="24">
        <v>100</v>
      </c>
      <c r="AU7" s="24">
        <v>80</v>
      </c>
      <c r="AV7" s="24">
        <v>100</v>
      </c>
      <c r="AW7" s="24">
        <v>80</v>
      </c>
      <c r="AX7" s="24">
        <v>0</v>
      </c>
      <c r="AY7" s="25">
        <v>80</v>
      </c>
      <c r="AZ7" s="25">
        <v>80</v>
      </c>
      <c r="BA7" s="25">
        <v>80</v>
      </c>
      <c r="BB7" s="24">
        <v>100</v>
      </c>
      <c r="BC7" s="24">
        <v>100</v>
      </c>
      <c r="BD7" s="24">
        <v>100</v>
      </c>
      <c r="BE7" s="30">
        <f aca="true" t="shared" si="6" ref="BE7:BE24">AVERAGE(AO7:BD7)</f>
        <v>87.5</v>
      </c>
      <c r="BF7" s="24">
        <v>75</v>
      </c>
      <c r="BG7" s="24">
        <v>0</v>
      </c>
      <c r="BH7" s="30">
        <f aca="true" t="shared" si="7" ref="BH7:BH24">AVERAGE(BF7:BG7)</f>
        <v>37.5</v>
      </c>
      <c r="BI7" s="24">
        <v>0</v>
      </c>
      <c r="BJ7" s="24">
        <v>0</v>
      </c>
      <c r="BK7" s="24">
        <v>0</v>
      </c>
      <c r="BL7" s="30">
        <f aca="true" t="shared" si="8" ref="BL7:BL24">SUM(BI7:BK7)</f>
        <v>0</v>
      </c>
      <c r="BM7" s="6">
        <f aca="true" t="shared" si="9" ref="BM7:BM24">((BE7+BH7)/2)+BL7-AL7</f>
        <v>50.5</v>
      </c>
      <c r="BN7" s="6">
        <f aca="true" t="shared" si="10" ref="BN7:BN25">+IF(BM7&gt;=70,"Aprobado","Segunda Oportunidad")</f>
        <v>0</v>
      </c>
      <c r="BP7" s="6">
        <v>90</v>
      </c>
      <c r="BQ7" s="31">
        <v>73</v>
      </c>
      <c r="BR7" s="31">
        <f aca="true" t="shared" si="11" ref="BR7:BR10">+IF(BQ7&gt;=70,"Aprobado","Segunda Oportunidad")</f>
        <v>0</v>
      </c>
    </row>
    <row r="8" spans="1:70" ht="14.25">
      <c r="A8" s="32">
        <v>2</v>
      </c>
      <c r="B8" s="2" t="s">
        <v>42</v>
      </c>
      <c r="C8" s="33" t="s">
        <v>43</v>
      </c>
      <c r="D8" s="34">
        <v>0</v>
      </c>
      <c r="E8" s="5">
        <v>1</v>
      </c>
      <c r="F8" s="5">
        <v>1</v>
      </c>
      <c r="G8" s="5">
        <v>1</v>
      </c>
      <c r="H8" s="5">
        <v>1</v>
      </c>
      <c r="I8" s="35">
        <v>0.5</v>
      </c>
      <c r="J8" s="5">
        <v>1</v>
      </c>
      <c r="K8" s="5">
        <v>1</v>
      </c>
      <c r="L8" s="34">
        <v>0</v>
      </c>
      <c r="M8" s="5">
        <v>1</v>
      </c>
      <c r="N8" s="5">
        <v>1</v>
      </c>
      <c r="O8" s="5">
        <v>1</v>
      </c>
      <c r="P8" s="5">
        <v>0.5</v>
      </c>
      <c r="Q8" s="34">
        <v>0</v>
      </c>
      <c r="R8" s="5">
        <v>1</v>
      </c>
      <c r="S8" s="34">
        <v>0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34">
        <v>0</v>
      </c>
      <c r="AC8" s="5">
        <v>1</v>
      </c>
      <c r="AD8" s="5">
        <v>1</v>
      </c>
      <c r="AE8" s="5">
        <v>1</v>
      </c>
      <c r="AF8" s="34">
        <v>0</v>
      </c>
      <c r="AG8" s="5">
        <v>1</v>
      </c>
      <c r="AH8" s="5">
        <v>1</v>
      </c>
      <c r="AI8" s="26">
        <f t="shared" si="0"/>
        <v>25</v>
      </c>
      <c r="AJ8" s="27">
        <f t="shared" si="1"/>
        <v>2</v>
      </c>
      <c r="AK8" s="26">
        <f t="shared" si="2"/>
        <v>6</v>
      </c>
      <c r="AL8" s="28">
        <f t="shared" si="3"/>
        <v>7</v>
      </c>
      <c r="AM8" s="26">
        <f t="shared" si="4"/>
        <v>80.64516129032258</v>
      </c>
      <c r="AN8" s="29">
        <f t="shared" si="5"/>
        <v>0</v>
      </c>
      <c r="AO8" s="5">
        <v>0</v>
      </c>
      <c r="AP8" s="5">
        <v>100</v>
      </c>
      <c r="AQ8" s="5">
        <v>100</v>
      </c>
      <c r="AR8" s="5">
        <v>100</v>
      </c>
      <c r="AS8" s="5">
        <v>100</v>
      </c>
      <c r="AT8" s="5">
        <v>100</v>
      </c>
      <c r="AU8" s="5">
        <v>80</v>
      </c>
      <c r="AV8" s="5">
        <v>100</v>
      </c>
      <c r="AW8" s="5">
        <v>100</v>
      </c>
      <c r="AX8" s="5">
        <v>80</v>
      </c>
      <c r="AY8" s="5">
        <v>100</v>
      </c>
      <c r="AZ8" s="5">
        <v>0</v>
      </c>
      <c r="BA8" s="5">
        <v>0</v>
      </c>
      <c r="BB8" s="5">
        <v>100</v>
      </c>
      <c r="BC8" s="5">
        <v>100</v>
      </c>
      <c r="BD8" s="5">
        <v>100</v>
      </c>
      <c r="BE8" s="30">
        <f t="shared" si="6"/>
        <v>78.75</v>
      </c>
      <c r="BF8" s="36">
        <v>70</v>
      </c>
      <c r="BG8" s="36">
        <v>0</v>
      </c>
      <c r="BH8" s="30">
        <f t="shared" si="7"/>
        <v>35</v>
      </c>
      <c r="BI8" s="5">
        <v>0</v>
      </c>
      <c r="BJ8" s="5">
        <v>0</v>
      </c>
      <c r="BK8" s="5">
        <v>0</v>
      </c>
      <c r="BL8" s="30">
        <f t="shared" si="8"/>
        <v>0</v>
      </c>
      <c r="BM8" s="6">
        <f t="shared" si="9"/>
        <v>49.875</v>
      </c>
      <c r="BN8" s="6">
        <f t="shared" si="10"/>
        <v>0</v>
      </c>
      <c r="BP8" s="6">
        <v>70</v>
      </c>
      <c r="BQ8" s="31">
        <v>70</v>
      </c>
      <c r="BR8" s="31">
        <f t="shared" si="11"/>
        <v>0</v>
      </c>
    </row>
    <row r="9" spans="1:70" ht="14.25">
      <c r="A9" s="20">
        <v>3</v>
      </c>
      <c r="B9" s="21" t="s">
        <v>42</v>
      </c>
      <c r="C9" s="22" t="s">
        <v>44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3">
        <v>0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0.5</v>
      </c>
      <c r="S9" s="23">
        <v>0</v>
      </c>
      <c r="T9" s="24">
        <v>1</v>
      </c>
      <c r="U9" s="24">
        <v>1</v>
      </c>
      <c r="V9" s="24">
        <v>1</v>
      </c>
      <c r="W9" s="23">
        <v>0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3">
        <v>0</v>
      </c>
      <c r="AF9" s="23">
        <v>0</v>
      </c>
      <c r="AG9" s="24">
        <v>1</v>
      </c>
      <c r="AH9" s="24">
        <v>1</v>
      </c>
      <c r="AI9" s="26">
        <f t="shared" si="0"/>
        <v>26</v>
      </c>
      <c r="AJ9" s="27">
        <f t="shared" si="1"/>
        <v>1</v>
      </c>
      <c r="AK9" s="26">
        <f t="shared" si="2"/>
        <v>5</v>
      </c>
      <c r="AL9" s="28">
        <f t="shared" si="3"/>
        <v>5.5</v>
      </c>
      <c r="AM9" s="26">
        <f t="shared" si="4"/>
        <v>83.87096774193549</v>
      </c>
      <c r="AN9" s="29">
        <f t="shared" si="5"/>
        <v>0</v>
      </c>
      <c r="AO9" s="24">
        <v>70</v>
      </c>
      <c r="AP9" s="24">
        <v>0</v>
      </c>
      <c r="AQ9" s="24">
        <v>100</v>
      </c>
      <c r="AR9" s="24">
        <v>100</v>
      </c>
      <c r="AS9" s="24">
        <v>100</v>
      </c>
      <c r="AT9" s="25">
        <v>80</v>
      </c>
      <c r="AU9" s="24">
        <v>100</v>
      </c>
      <c r="AV9" s="24">
        <v>100</v>
      </c>
      <c r="AW9" s="24">
        <v>100</v>
      </c>
      <c r="AX9" s="24">
        <v>0</v>
      </c>
      <c r="AY9" s="24">
        <v>0</v>
      </c>
      <c r="AZ9" s="24">
        <v>0</v>
      </c>
      <c r="BA9" s="24">
        <v>0</v>
      </c>
      <c r="BB9" s="24">
        <v>100</v>
      </c>
      <c r="BC9" s="24">
        <v>100</v>
      </c>
      <c r="BD9" s="24">
        <v>90</v>
      </c>
      <c r="BE9" s="30">
        <f t="shared" si="6"/>
        <v>65</v>
      </c>
      <c r="BF9" s="24">
        <v>85</v>
      </c>
      <c r="BG9" s="24">
        <v>0</v>
      </c>
      <c r="BH9" s="30">
        <f t="shared" si="7"/>
        <v>42.5</v>
      </c>
      <c r="BI9" s="24">
        <v>1</v>
      </c>
      <c r="BJ9" s="24">
        <v>1</v>
      </c>
      <c r="BK9" s="24">
        <v>0</v>
      </c>
      <c r="BL9" s="30">
        <f t="shared" si="8"/>
        <v>2</v>
      </c>
      <c r="BM9" s="6">
        <f t="shared" si="9"/>
        <v>50.25</v>
      </c>
      <c r="BN9" s="6">
        <f t="shared" si="10"/>
        <v>0</v>
      </c>
      <c r="BP9" s="6">
        <v>70</v>
      </c>
      <c r="BQ9" s="31">
        <v>70</v>
      </c>
      <c r="BR9" s="31">
        <f t="shared" si="11"/>
        <v>0</v>
      </c>
    </row>
    <row r="10" spans="1:70" ht="14.25">
      <c r="A10" s="32">
        <v>4</v>
      </c>
      <c r="B10" s="2" t="s">
        <v>42</v>
      </c>
      <c r="C10" s="33" t="s">
        <v>45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34">
        <v>0</v>
      </c>
      <c r="AE10" s="34">
        <v>0</v>
      </c>
      <c r="AF10" s="5">
        <v>0</v>
      </c>
      <c r="AG10" s="5">
        <v>1</v>
      </c>
      <c r="AH10" s="5">
        <v>1</v>
      </c>
      <c r="AI10" s="26">
        <f t="shared" si="0"/>
        <v>28</v>
      </c>
      <c r="AJ10" s="27">
        <f t="shared" si="1"/>
        <v>0</v>
      </c>
      <c r="AK10" s="26">
        <f t="shared" si="2"/>
        <v>3</v>
      </c>
      <c r="AL10" s="28">
        <f t="shared" si="3"/>
        <v>3</v>
      </c>
      <c r="AM10" s="26">
        <f t="shared" si="4"/>
        <v>90.3225806451613</v>
      </c>
      <c r="AN10" s="29">
        <f t="shared" si="5"/>
        <v>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80</v>
      </c>
      <c r="AY10" s="5">
        <v>0</v>
      </c>
      <c r="AZ10" s="5">
        <v>0</v>
      </c>
      <c r="BA10" s="5">
        <v>0</v>
      </c>
      <c r="BB10" s="5">
        <v>100</v>
      </c>
      <c r="BC10" s="5">
        <v>100</v>
      </c>
      <c r="BD10" s="5">
        <v>110</v>
      </c>
      <c r="BE10" s="30">
        <f t="shared" si="6"/>
        <v>80.625</v>
      </c>
      <c r="BF10" s="36">
        <v>90</v>
      </c>
      <c r="BG10" s="36">
        <v>0</v>
      </c>
      <c r="BH10" s="30">
        <f t="shared" si="7"/>
        <v>45</v>
      </c>
      <c r="BI10" s="5">
        <v>1</v>
      </c>
      <c r="BJ10" s="5">
        <v>1</v>
      </c>
      <c r="BK10" s="5">
        <v>0</v>
      </c>
      <c r="BL10" s="30">
        <f t="shared" si="8"/>
        <v>2</v>
      </c>
      <c r="BM10" s="6">
        <f t="shared" si="9"/>
        <v>61.8125</v>
      </c>
      <c r="BN10" s="6">
        <f t="shared" si="10"/>
        <v>0</v>
      </c>
      <c r="BP10" s="6">
        <v>90</v>
      </c>
      <c r="BQ10" s="31">
        <v>84</v>
      </c>
      <c r="BR10" s="31">
        <f t="shared" si="11"/>
        <v>0</v>
      </c>
    </row>
    <row r="11" spans="1:70" ht="14.25">
      <c r="A11" s="20">
        <v>5</v>
      </c>
      <c r="B11" s="21" t="s">
        <v>42</v>
      </c>
      <c r="C11" s="22" t="s">
        <v>46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23">
        <v>1</v>
      </c>
      <c r="AG11" s="24">
        <v>1</v>
      </c>
      <c r="AH11" s="24">
        <v>1</v>
      </c>
      <c r="AI11" s="26">
        <f t="shared" si="0"/>
        <v>31</v>
      </c>
      <c r="AJ11" s="27">
        <f t="shared" si="1"/>
        <v>0</v>
      </c>
      <c r="AK11" s="26">
        <f t="shared" si="2"/>
        <v>0</v>
      </c>
      <c r="AL11" s="28">
        <f t="shared" si="3"/>
        <v>0</v>
      </c>
      <c r="AM11" s="26">
        <f t="shared" si="4"/>
        <v>100</v>
      </c>
      <c r="AN11" s="29">
        <f t="shared" si="5"/>
        <v>0</v>
      </c>
      <c r="AO11" s="24">
        <v>100</v>
      </c>
      <c r="AP11" s="25">
        <v>80</v>
      </c>
      <c r="AQ11" s="24">
        <v>100</v>
      </c>
      <c r="AR11" s="24">
        <v>100</v>
      </c>
      <c r="AS11" s="24">
        <v>100</v>
      </c>
      <c r="AT11" s="24">
        <v>100</v>
      </c>
      <c r="AU11" s="24">
        <v>100</v>
      </c>
      <c r="AV11" s="24">
        <v>100</v>
      </c>
      <c r="AW11" s="24">
        <v>100</v>
      </c>
      <c r="AX11" s="24">
        <v>100</v>
      </c>
      <c r="AY11" s="24">
        <v>100</v>
      </c>
      <c r="AZ11" s="24">
        <v>100</v>
      </c>
      <c r="BA11" s="24">
        <v>0</v>
      </c>
      <c r="BB11" s="24">
        <v>100</v>
      </c>
      <c r="BC11" s="24">
        <v>100</v>
      </c>
      <c r="BD11" s="24">
        <v>100</v>
      </c>
      <c r="BE11" s="30">
        <f t="shared" si="6"/>
        <v>92.5</v>
      </c>
      <c r="BF11" s="23">
        <v>60</v>
      </c>
      <c r="BG11" s="24">
        <v>95</v>
      </c>
      <c r="BH11" s="30">
        <f t="shared" si="7"/>
        <v>77.5</v>
      </c>
      <c r="BI11" s="24">
        <v>1</v>
      </c>
      <c r="BJ11" s="24">
        <v>1</v>
      </c>
      <c r="BK11" s="24">
        <v>1</v>
      </c>
      <c r="BL11" s="30">
        <f t="shared" si="8"/>
        <v>3</v>
      </c>
      <c r="BM11" s="31">
        <f t="shared" si="9"/>
        <v>88</v>
      </c>
      <c r="BN11" s="31">
        <f t="shared" si="10"/>
        <v>0</v>
      </c>
      <c r="BQ11" s="5"/>
      <c r="BR11" s="5"/>
    </row>
    <row r="12" spans="1:82" ht="14.25">
      <c r="A12" s="32">
        <v>6</v>
      </c>
      <c r="B12" s="2" t="s">
        <v>42</v>
      </c>
      <c r="C12" s="33" t="s">
        <v>47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34">
        <v>0</v>
      </c>
      <c r="L12" s="5">
        <v>1</v>
      </c>
      <c r="M12" s="5">
        <v>1</v>
      </c>
      <c r="N12" s="34">
        <v>0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34">
        <v>0</v>
      </c>
      <c r="AI12" s="26">
        <f t="shared" si="0"/>
        <v>28</v>
      </c>
      <c r="AJ12" s="27">
        <f t="shared" si="1"/>
        <v>0</v>
      </c>
      <c r="AK12" s="26">
        <f t="shared" si="2"/>
        <v>3</v>
      </c>
      <c r="AL12" s="28">
        <f t="shared" si="3"/>
        <v>3</v>
      </c>
      <c r="AM12" s="26">
        <f t="shared" si="4"/>
        <v>90.3225806451613</v>
      </c>
      <c r="AN12" s="29">
        <f t="shared" si="5"/>
        <v>0</v>
      </c>
      <c r="AO12" s="5">
        <v>100</v>
      </c>
      <c r="AP12" s="5">
        <v>100</v>
      </c>
      <c r="AQ12" s="5">
        <v>100</v>
      </c>
      <c r="AR12" s="5">
        <v>100</v>
      </c>
      <c r="AS12" s="5">
        <v>100</v>
      </c>
      <c r="AT12" s="5">
        <v>100</v>
      </c>
      <c r="AU12" s="5">
        <v>100</v>
      </c>
      <c r="AV12" s="5">
        <v>100</v>
      </c>
      <c r="AW12" s="5">
        <v>100</v>
      </c>
      <c r="AX12" s="5">
        <v>100</v>
      </c>
      <c r="AY12" s="5">
        <v>100</v>
      </c>
      <c r="AZ12" s="5">
        <v>100</v>
      </c>
      <c r="BA12" s="5">
        <v>100</v>
      </c>
      <c r="BB12" s="5">
        <v>100</v>
      </c>
      <c r="BC12" s="5">
        <v>100</v>
      </c>
      <c r="BD12" s="5">
        <v>100</v>
      </c>
      <c r="BE12" s="30">
        <f t="shared" si="6"/>
        <v>100</v>
      </c>
      <c r="BF12" s="36">
        <v>85</v>
      </c>
      <c r="BG12" s="36">
        <v>100</v>
      </c>
      <c r="BH12" s="30">
        <f t="shared" si="7"/>
        <v>92.5</v>
      </c>
      <c r="BI12" s="5">
        <v>1</v>
      </c>
      <c r="BJ12" s="5">
        <v>1</v>
      </c>
      <c r="BK12" s="5">
        <v>0</v>
      </c>
      <c r="BL12" s="30">
        <f t="shared" si="8"/>
        <v>2</v>
      </c>
      <c r="BM12" s="31">
        <f t="shared" si="9"/>
        <v>95.25</v>
      </c>
      <c r="BN12" s="31">
        <f t="shared" si="10"/>
        <v>0</v>
      </c>
      <c r="BQ12" s="5"/>
      <c r="BR12" s="5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82" ht="14.25">
      <c r="A13" s="20">
        <v>7</v>
      </c>
      <c r="B13" s="21" t="s">
        <v>42</v>
      </c>
      <c r="C13" s="22" t="s">
        <v>48</v>
      </c>
      <c r="D13" s="23">
        <v>0</v>
      </c>
      <c r="E13" s="23">
        <v>0</v>
      </c>
      <c r="F13" s="24">
        <v>1</v>
      </c>
      <c r="G13" s="23">
        <v>0</v>
      </c>
      <c r="H13" s="23">
        <v>0</v>
      </c>
      <c r="I13" s="24">
        <v>1</v>
      </c>
      <c r="J13" s="23">
        <v>0</v>
      </c>
      <c r="K13" s="23">
        <v>0</v>
      </c>
      <c r="L13" s="23">
        <v>0</v>
      </c>
      <c r="M13" s="23">
        <v>0</v>
      </c>
      <c r="N13" s="24">
        <v>1</v>
      </c>
      <c r="O13" s="24">
        <v>1</v>
      </c>
      <c r="P13" s="23">
        <v>0</v>
      </c>
      <c r="Q13" s="23">
        <v>0</v>
      </c>
      <c r="R13" s="24">
        <v>1</v>
      </c>
      <c r="S13" s="24">
        <v>1</v>
      </c>
      <c r="T13" s="24">
        <v>1</v>
      </c>
      <c r="U13" s="23">
        <v>0</v>
      </c>
      <c r="V13" s="23">
        <v>0</v>
      </c>
      <c r="W13" s="24">
        <v>1</v>
      </c>
      <c r="X13" s="23">
        <v>0</v>
      </c>
      <c r="Y13" s="24">
        <v>1</v>
      </c>
      <c r="Z13" s="23">
        <v>0</v>
      </c>
      <c r="AA13" s="24">
        <v>1</v>
      </c>
      <c r="AB13" s="24">
        <v>1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4">
        <v>1</v>
      </c>
      <c r="AI13" s="26">
        <f t="shared" si="0"/>
        <v>12</v>
      </c>
      <c r="AJ13" s="27">
        <f t="shared" si="1"/>
        <v>0</v>
      </c>
      <c r="AK13" s="26">
        <f t="shared" si="2"/>
        <v>19</v>
      </c>
      <c r="AL13" s="28">
        <f t="shared" si="3"/>
        <v>19</v>
      </c>
      <c r="AM13" s="26">
        <f t="shared" si="4"/>
        <v>38.70967741935484</v>
      </c>
      <c r="AN13" s="29">
        <f t="shared" si="5"/>
        <v>0</v>
      </c>
      <c r="AO13" s="24">
        <v>100</v>
      </c>
      <c r="AP13" s="24">
        <v>0</v>
      </c>
      <c r="AQ13" s="24">
        <v>100</v>
      </c>
      <c r="AR13" s="24">
        <v>100</v>
      </c>
      <c r="AS13" s="24">
        <v>100</v>
      </c>
      <c r="AT13" s="25">
        <v>80</v>
      </c>
      <c r="AU13" s="25">
        <v>80</v>
      </c>
      <c r="AV13" s="24">
        <v>100</v>
      </c>
      <c r="AW13" s="25">
        <v>80</v>
      </c>
      <c r="AX13" s="24">
        <v>0</v>
      </c>
      <c r="AY13" s="25">
        <v>80</v>
      </c>
      <c r="AZ13" s="25">
        <v>80</v>
      </c>
      <c r="BA13" s="25">
        <v>80</v>
      </c>
      <c r="BB13" s="24">
        <v>0</v>
      </c>
      <c r="BC13" s="24">
        <v>0</v>
      </c>
      <c r="BD13" s="24">
        <v>0</v>
      </c>
      <c r="BE13" s="30">
        <f t="shared" si="6"/>
        <v>61.25</v>
      </c>
      <c r="BF13" s="23">
        <v>50</v>
      </c>
      <c r="BG13" s="24">
        <v>0</v>
      </c>
      <c r="BH13" s="30">
        <f t="shared" si="7"/>
        <v>25</v>
      </c>
      <c r="BI13" s="24">
        <v>1</v>
      </c>
      <c r="BJ13" s="24">
        <v>0</v>
      </c>
      <c r="BK13" s="24">
        <v>0</v>
      </c>
      <c r="BL13" s="30">
        <f t="shared" si="8"/>
        <v>1</v>
      </c>
      <c r="BM13" s="6">
        <f t="shared" si="9"/>
        <v>25.125</v>
      </c>
      <c r="BN13" s="6">
        <f t="shared" si="10"/>
        <v>0</v>
      </c>
      <c r="BP13" s="6">
        <v>70</v>
      </c>
      <c r="BQ13" s="31">
        <v>70</v>
      </c>
      <c r="BR13" s="31">
        <f aca="true" t="shared" si="12" ref="BR13:BR15">+IF(BQ13&gt;=70,"Aprobado","Segunda Oportunidad")</f>
        <v>0</v>
      </c>
      <c r="BS13"/>
      <c r="BT13"/>
      <c r="BU13"/>
      <c r="BV13"/>
      <c r="BW13"/>
      <c r="BX13"/>
      <c r="BY13"/>
      <c r="BZ13"/>
      <c r="CA13"/>
      <c r="CB13"/>
      <c r="CC13"/>
      <c r="CD13"/>
    </row>
    <row r="14" spans="1:82" ht="14.25">
      <c r="A14" s="37">
        <v>8</v>
      </c>
      <c r="B14" s="2" t="s">
        <v>42</v>
      </c>
      <c r="C14" s="33" t="s">
        <v>49</v>
      </c>
      <c r="D14" s="5">
        <v>1</v>
      </c>
      <c r="E14" s="34">
        <v>0</v>
      </c>
      <c r="F14" s="5">
        <v>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5">
        <v>1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26">
        <f t="shared" si="0"/>
        <v>3</v>
      </c>
      <c r="AJ14" s="27">
        <f t="shared" si="1"/>
        <v>0</v>
      </c>
      <c r="AK14" s="26">
        <f t="shared" si="2"/>
        <v>28</v>
      </c>
      <c r="AL14" s="28">
        <f t="shared" si="3"/>
        <v>28</v>
      </c>
      <c r="AM14" s="26">
        <f t="shared" si="4"/>
        <v>9.677419354838705</v>
      </c>
      <c r="AN14" s="29">
        <f t="shared" si="5"/>
        <v>0</v>
      </c>
      <c r="AO14" s="5">
        <v>100</v>
      </c>
      <c r="AP14" s="38">
        <v>80</v>
      </c>
      <c r="AQ14" s="5">
        <v>100</v>
      </c>
      <c r="AR14" s="38">
        <v>80</v>
      </c>
      <c r="AS14" s="38">
        <v>80</v>
      </c>
      <c r="AT14" s="38">
        <v>80</v>
      </c>
      <c r="AU14" s="38">
        <v>80</v>
      </c>
      <c r="AV14" s="38">
        <v>80</v>
      </c>
      <c r="AW14" s="38">
        <v>80</v>
      </c>
      <c r="AX14" s="5">
        <v>0</v>
      </c>
      <c r="AY14" s="38">
        <v>80</v>
      </c>
      <c r="AZ14" s="38">
        <v>80</v>
      </c>
      <c r="BA14" s="38">
        <v>80</v>
      </c>
      <c r="BB14" s="38">
        <v>80</v>
      </c>
      <c r="BC14" s="38">
        <v>80</v>
      </c>
      <c r="BD14" s="38">
        <v>80</v>
      </c>
      <c r="BE14" s="30">
        <f t="shared" si="6"/>
        <v>77.5</v>
      </c>
      <c r="BF14" s="39">
        <v>0</v>
      </c>
      <c r="BG14" s="36">
        <v>0</v>
      </c>
      <c r="BH14" s="30">
        <f t="shared" si="7"/>
        <v>0</v>
      </c>
      <c r="BI14" s="5">
        <v>1</v>
      </c>
      <c r="BJ14" s="5">
        <v>1</v>
      </c>
      <c r="BK14" s="5">
        <v>0</v>
      </c>
      <c r="BL14" s="30">
        <f t="shared" si="8"/>
        <v>2</v>
      </c>
      <c r="BM14" s="6">
        <f t="shared" si="9"/>
        <v>12.75</v>
      </c>
      <c r="BN14" s="6">
        <f t="shared" si="10"/>
        <v>0</v>
      </c>
      <c r="BP14" s="6">
        <v>90</v>
      </c>
      <c r="BQ14" s="31">
        <v>70</v>
      </c>
      <c r="BR14" s="31">
        <f t="shared" si="12"/>
        <v>0</v>
      </c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4.25">
      <c r="A15" s="20">
        <v>9</v>
      </c>
      <c r="B15" s="21" t="s">
        <v>42</v>
      </c>
      <c r="C15" s="22" t="s">
        <v>50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3">
        <v>0</v>
      </c>
      <c r="R15" s="24">
        <v>1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3">
        <v>0</v>
      </c>
      <c r="AF15" s="24">
        <v>1</v>
      </c>
      <c r="AG15" s="24">
        <v>1</v>
      </c>
      <c r="AH15" s="24">
        <v>0</v>
      </c>
      <c r="AI15" s="26">
        <f t="shared" si="0"/>
        <v>28</v>
      </c>
      <c r="AJ15" s="27">
        <f t="shared" si="1"/>
        <v>0</v>
      </c>
      <c r="AK15" s="26">
        <f t="shared" si="2"/>
        <v>3</v>
      </c>
      <c r="AL15" s="28">
        <f t="shared" si="3"/>
        <v>3</v>
      </c>
      <c r="AM15" s="26">
        <f t="shared" si="4"/>
        <v>90.3225806451613</v>
      </c>
      <c r="AN15" s="29">
        <f t="shared" si="5"/>
        <v>0</v>
      </c>
      <c r="AO15" s="24">
        <v>100</v>
      </c>
      <c r="AP15" s="24">
        <v>100</v>
      </c>
      <c r="AQ15" s="24">
        <v>100</v>
      </c>
      <c r="AR15" s="24">
        <v>100</v>
      </c>
      <c r="AS15" s="24">
        <v>100</v>
      </c>
      <c r="AT15" s="24">
        <v>100</v>
      </c>
      <c r="AU15" s="24">
        <v>100</v>
      </c>
      <c r="AV15" s="24">
        <v>100</v>
      </c>
      <c r="AW15" s="24">
        <v>100</v>
      </c>
      <c r="AX15" s="24">
        <v>0</v>
      </c>
      <c r="AY15" s="24">
        <v>100</v>
      </c>
      <c r="AZ15" s="24">
        <v>100</v>
      </c>
      <c r="BA15" s="24">
        <v>100</v>
      </c>
      <c r="BB15" s="24">
        <v>100</v>
      </c>
      <c r="BC15" s="24">
        <v>100</v>
      </c>
      <c r="BD15" s="24">
        <v>100</v>
      </c>
      <c r="BE15" s="30">
        <f t="shared" si="6"/>
        <v>93.75</v>
      </c>
      <c r="BF15" s="23">
        <v>60</v>
      </c>
      <c r="BG15" s="24">
        <v>0</v>
      </c>
      <c r="BH15" s="30">
        <f t="shared" si="7"/>
        <v>30</v>
      </c>
      <c r="BI15" s="24">
        <v>1</v>
      </c>
      <c r="BJ15" s="24">
        <v>1</v>
      </c>
      <c r="BK15" s="24">
        <v>0</v>
      </c>
      <c r="BL15" s="30">
        <f t="shared" si="8"/>
        <v>2</v>
      </c>
      <c r="BM15" s="6">
        <f t="shared" si="9"/>
        <v>60.875</v>
      </c>
      <c r="BN15" s="6">
        <f t="shared" si="10"/>
        <v>0</v>
      </c>
      <c r="BP15" s="6">
        <v>80</v>
      </c>
      <c r="BQ15" s="31">
        <v>80</v>
      </c>
      <c r="BR15" s="31">
        <f t="shared" si="12"/>
        <v>0</v>
      </c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ht="14.25">
      <c r="A16" s="32">
        <v>10</v>
      </c>
      <c r="B16" s="2" t="s">
        <v>42</v>
      </c>
      <c r="C16" s="33" t="s">
        <v>51</v>
      </c>
      <c r="D16" s="5">
        <v>1</v>
      </c>
      <c r="E16" s="5">
        <v>1</v>
      </c>
      <c r="F16" s="5">
        <v>1</v>
      </c>
      <c r="G16" s="5">
        <v>1</v>
      </c>
      <c r="H16" s="34">
        <v>0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34">
        <v>0</v>
      </c>
      <c r="AG16" s="5">
        <v>1</v>
      </c>
      <c r="AH16" s="5">
        <v>1</v>
      </c>
      <c r="AI16" s="26">
        <f t="shared" si="0"/>
        <v>29</v>
      </c>
      <c r="AJ16" s="27">
        <f t="shared" si="1"/>
        <v>0</v>
      </c>
      <c r="AK16" s="26">
        <f t="shared" si="2"/>
        <v>2</v>
      </c>
      <c r="AL16" s="28">
        <f t="shared" si="3"/>
        <v>2</v>
      </c>
      <c r="AM16" s="26">
        <f t="shared" si="4"/>
        <v>93.54838709677419</v>
      </c>
      <c r="AN16" s="29">
        <f t="shared" si="5"/>
        <v>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38">
        <v>80</v>
      </c>
      <c r="AZ16" s="38">
        <v>80</v>
      </c>
      <c r="BA16" s="5">
        <v>0</v>
      </c>
      <c r="BB16" s="5">
        <v>100</v>
      </c>
      <c r="BC16" s="5">
        <v>100</v>
      </c>
      <c r="BD16" s="5">
        <v>100</v>
      </c>
      <c r="BE16" s="30">
        <f t="shared" si="6"/>
        <v>91.25</v>
      </c>
      <c r="BF16" s="36">
        <v>95</v>
      </c>
      <c r="BG16" s="36">
        <v>100</v>
      </c>
      <c r="BH16" s="30">
        <f t="shared" si="7"/>
        <v>97.5</v>
      </c>
      <c r="BI16" s="5">
        <v>1</v>
      </c>
      <c r="BJ16" s="5">
        <v>1</v>
      </c>
      <c r="BK16" s="5">
        <v>1</v>
      </c>
      <c r="BL16" s="30">
        <f t="shared" si="8"/>
        <v>3</v>
      </c>
      <c r="BM16" s="31">
        <f t="shared" si="9"/>
        <v>95.375</v>
      </c>
      <c r="BN16" s="31">
        <f t="shared" si="10"/>
        <v>0</v>
      </c>
      <c r="BQ16" s="5"/>
      <c r="BR16" s="5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4.25">
      <c r="A17" s="20">
        <v>11</v>
      </c>
      <c r="B17" s="21" t="s">
        <v>52</v>
      </c>
      <c r="C17" s="22" t="s">
        <v>53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3">
        <v>0</v>
      </c>
      <c r="J17" s="23">
        <v>0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6">
        <f t="shared" si="0"/>
        <v>29</v>
      </c>
      <c r="AJ17" s="27">
        <f t="shared" si="1"/>
        <v>0</v>
      </c>
      <c r="AK17" s="26">
        <f t="shared" si="2"/>
        <v>2</v>
      </c>
      <c r="AL17" s="28">
        <f t="shared" si="3"/>
        <v>2</v>
      </c>
      <c r="AM17" s="26">
        <f t="shared" si="4"/>
        <v>93.54838709677419</v>
      </c>
      <c r="AN17" s="29">
        <f t="shared" si="5"/>
        <v>0</v>
      </c>
      <c r="AO17" s="24">
        <v>100</v>
      </c>
      <c r="AP17" s="24">
        <v>100</v>
      </c>
      <c r="AQ17" s="24">
        <v>100</v>
      </c>
      <c r="AR17" s="24">
        <v>100</v>
      </c>
      <c r="AS17" s="24">
        <v>100</v>
      </c>
      <c r="AT17" s="24">
        <v>100</v>
      </c>
      <c r="AU17" s="24">
        <v>100</v>
      </c>
      <c r="AV17" s="24">
        <v>100</v>
      </c>
      <c r="AW17" s="24">
        <v>100</v>
      </c>
      <c r="AX17" s="24">
        <v>0</v>
      </c>
      <c r="AY17" s="24">
        <v>100</v>
      </c>
      <c r="AZ17" s="24">
        <v>100</v>
      </c>
      <c r="BA17" s="24">
        <v>0</v>
      </c>
      <c r="BB17" s="25">
        <v>80</v>
      </c>
      <c r="BC17" s="25">
        <v>80</v>
      </c>
      <c r="BD17" s="25">
        <v>80</v>
      </c>
      <c r="BE17" s="30">
        <f t="shared" si="6"/>
        <v>83.75</v>
      </c>
      <c r="BF17" s="24">
        <v>75</v>
      </c>
      <c r="BG17" s="24">
        <v>0</v>
      </c>
      <c r="BH17" s="30">
        <f t="shared" si="7"/>
        <v>37.5</v>
      </c>
      <c r="BI17" s="24">
        <v>1</v>
      </c>
      <c r="BJ17" s="24">
        <v>1</v>
      </c>
      <c r="BK17" s="24">
        <v>0</v>
      </c>
      <c r="BL17" s="30">
        <f t="shared" si="8"/>
        <v>2</v>
      </c>
      <c r="BM17" s="6">
        <f t="shared" si="9"/>
        <v>60.625</v>
      </c>
      <c r="BN17" s="6">
        <f t="shared" si="10"/>
        <v>0</v>
      </c>
      <c r="BP17" s="6">
        <v>90</v>
      </c>
      <c r="BQ17" s="31">
        <v>83</v>
      </c>
      <c r="BR17" s="31">
        <f aca="true" t="shared" si="13" ref="BR17:BR21">+IF(BQ17&gt;=70,"Aprobado","Segunda Oportunidad")</f>
        <v>0</v>
      </c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4.25">
      <c r="A18" s="32">
        <v>12</v>
      </c>
      <c r="B18" s="37" t="s">
        <v>52</v>
      </c>
      <c r="C18" s="33" t="s">
        <v>54</v>
      </c>
      <c r="D18" s="5">
        <v>1</v>
      </c>
      <c r="E18" s="5">
        <v>1</v>
      </c>
      <c r="F18" s="5">
        <v>1</v>
      </c>
      <c r="G18" s="5">
        <v>1</v>
      </c>
      <c r="H18" s="34">
        <v>0</v>
      </c>
      <c r="I18" s="5">
        <v>1</v>
      </c>
      <c r="J18" s="5">
        <v>1</v>
      </c>
      <c r="K18" s="34">
        <v>0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34">
        <v>0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26">
        <f t="shared" si="0"/>
        <v>28</v>
      </c>
      <c r="AJ18" s="27">
        <f t="shared" si="1"/>
        <v>0</v>
      </c>
      <c r="AK18" s="26">
        <f t="shared" si="2"/>
        <v>3</v>
      </c>
      <c r="AL18" s="28">
        <f t="shared" si="3"/>
        <v>3</v>
      </c>
      <c r="AM18" s="26">
        <f t="shared" si="4"/>
        <v>90.3225806451613</v>
      </c>
      <c r="AN18" s="29">
        <f t="shared" si="5"/>
        <v>0</v>
      </c>
      <c r="AO18" s="5">
        <v>100</v>
      </c>
      <c r="AP18" s="38">
        <v>80</v>
      </c>
      <c r="AQ18" s="5">
        <v>100</v>
      </c>
      <c r="AR18" s="5">
        <v>100</v>
      </c>
      <c r="AS18" s="5">
        <v>0</v>
      </c>
      <c r="AT18" s="5">
        <v>80</v>
      </c>
      <c r="AU18" s="5">
        <v>100</v>
      </c>
      <c r="AV18" s="38">
        <v>80</v>
      </c>
      <c r="AW18" s="5">
        <v>100</v>
      </c>
      <c r="AX18" s="38">
        <v>80</v>
      </c>
      <c r="AY18" s="38">
        <v>80</v>
      </c>
      <c r="AZ18" s="38">
        <v>80</v>
      </c>
      <c r="BA18" s="5">
        <v>0</v>
      </c>
      <c r="BB18" s="5">
        <v>100</v>
      </c>
      <c r="BC18" s="5">
        <v>100</v>
      </c>
      <c r="BD18" s="5">
        <v>70</v>
      </c>
      <c r="BE18" s="30">
        <f t="shared" si="6"/>
        <v>78.125</v>
      </c>
      <c r="BF18" s="36">
        <v>70</v>
      </c>
      <c r="BG18" s="36">
        <v>0</v>
      </c>
      <c r="BH18" s="30">
        <f t="shared" si="7"/>
        <v>35</v>
      </c>
      <c r="BI18" s="5">
        <v>1</v>
      </c>
      <c r="BJ18" s="5">
        <v>0</v>
      </c>
      <c r="BK18" s="5">
        <v>0</v>
      </c>
      <c r="BL18" s="30">
        <f t="shared" si="8"/>
        <v>1</v>
      </c>
      <c r="BM18" s="6">
        <f t="shared" si="9"/>
        <v>54.5625</v>
      </c>
      <c r="BN18" s="6">
        <f t="shared" si="10"/>
        <v>0</v>
      </c>
      <c r="BP18" s="6">
        <v>90</v>
      </c>
      <c r="BQ18" s="31">
        <v>77</v>
      </c>
      <c r="BR18" s="31">
        <f t="shared" si="13"/>
        <v>0</v>
      </c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4.25">
      <c r="A19" s="20">
        <v>13</v>
      </c>
      <c r="B19" s="21" t="s">
        <v>52</v>
      </c>
      <c r="C19" s="22" t="s">
        <v>55</v>
      </c>
      <c r="D19" s="23">
        <v>0</v>
      </c>
      <c r="E19" s="24">
        <v>1</v>
      </c>
      <c r="F19" s="24">
        <v>1</v>
      </c>
      <c r="G19" s="23">
        <v>0</v>
      </c>
      <c r="H19" s="23">
        <v>0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3">
        <v>0</v>
      </c>
      <c r="O19" s="24">
        <v>1</v>
      </c>
      <c r="P19" s="23">
        <v>0</v>
      </c>
      <c r="Q19" s="24">
        <v>1</v>
      </c>
      <c r="R19" s="24">
        <v>1</v>
      </c>
      <c r="S19" s="24">
        <v>1</v>
      </c>
      <c r="T19" s="24"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3">
        <v>0</v>
      </c>
      <c r="AA19" s="24">
        <v>1</v>
      </c>
      <c r="AB19" s="24">
        <v>1</v>
      </c>
      <c r="AC19" s="23">
        <v>0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6">
        <f t="shared" si="0"/>
        <v>24</v>
      </c>
      <c r="AJ19" s="27">
        <f t="shared" si="1"/>
        <v>0</v>
      </c>
      <c r="AK19" s="26">
        <f t="shared" si="2"/>
        <v>7</v>
      </c>
      <c r="AL19" s="28">
        <f t="shared" si="3"/>
        <v>7</v>
      </c>
      <c r="AM19" s="26">
        <f t="shared" si="4"/>
        <v>77.41935483870968</v>
      </c>
      <c r="AN19" s="29">
        <f t="shared" si="5"/>
        <v>0</v>
      </c>
      <c r="AO19" s="25">
        <v>80</v>
      </c>
      <c r="AP19" s="25">
        <v>80</v>
      </c>
      <c r="AQ19" s="24">
        <v>100</v>
      </c>
      <c r="AR19" s="25">
        <v>80</v>
      </c>
      <c r="AS19" s="24">
        <v>100</v>
      </c>
      <c r="AT19" s="24">
        <v>80</v>
      </c>
      <c r="AU19" s="25">
        <v>80</v>
      </c>
      <c r="AV19" s="24">
        <v>100</v>
      </c>
      <c r="AW19" s="24">
        <v>100</v>
      </c>
      <c r="AX19" s="24">
        <v>100</v>
      </c>
      <c r="AY19" s="25">
        <v>80</v>
      </c>
      <c r="AZ19" s="25">
        <v>80</v>
      </c>
      <c r="BA19" s="25">
        <v>80</v>
      </c>
      <c r="BB19" s="24">
        <v>80</v>
      </c>
      <c r="BC19" s="25">
        <v>80</v>
      </c>
      <c r="BD19" s="25">
        <v>80</v>
      </c>
      <c r="BE19" s="30">
        <f t="shared" si="6"/>
        <v>86.25</v>
      </c>
      <c r="BF19" s="23">
        <v>65</v>
      </c>
      <c r="BG19" s="24">
        <v>0</v>
      </c>
      <c r="BH19" s="30">
        <f t="shared" si="7"/>
        <v>32.5</v>
      </c>
      <c r="BI19" s="24">
        <v>0</v>
      </c>
      <c r="BJ19" s="24">
        <v>0</v>
      </c>
      <c r="BK19" s="24">
        <v>0</v>
      </c>
      <c r="BL19" s="30">
        <f t="shared" si="8"/>
        <v>0</v>
      </c>
      <c r="BM19" s="6">
        <f t="shared" si="9"/>
        <v>52.375</v>
      </c>
      <c r="BN19" s="6">
        <f t="shared" si="10"/>
        <v>0</v>
      </c>
      <c r="BO19" s="6">
        <v>80</v>
      </c>
      <c r="BP19" s="6">
        <v>80</v>
      </c>
      <c r="BQ19" s="31">
        <v>76</v>
      </c>
      <c r="BR19" s="31">
        <f t="shared" si="13"/>
        <v>0</v>
      </c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4.25">
      <c r="A20" s="40">
        <v>14</v>
      </c>
      <c r="B20" s="37" t="s">
        <v>52</v>
      </c>
      <c r="C20" s="33" t="s">
        <v>56</v>
      </c>
      <c r="D20" s="5">
        <v>1</v>
      </c>
      <c r="E20" s="5">
        <v>1</v>
      </c>
      <c r="F20" s="5">
        <v>1</v>
      </c>
      <c r="G20" s="5">
        <v>1</v>
      </c>
      <c r="H20" s="34">
        <v>0</v>
      </c>
      <c r="I20" s="5">
        <v>1</v>
      </c>
      <c r="J20" s="5">
        <v>1</v>
      </c>
      <c r="K20" s="5">
        <v>1</v>
      </c>
      <c r="L20" s="5">
        <v>1</v>
      </c>
      <c r="M20" s="34">
        <v>0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34">
        <v>0</v>
      </c>
      <c r="W20" s="34">
        <v>0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26">
        <f t="shared" si="0"/>
        <v>27</v>
      </c>
      <c r="AJ20" s="27">
        <f t="shared" si="1"/>
        <v>0</v>
      </c>
      <c r="AK20" s="26">
        <f t="shared" si="2"/>
        <v>4</v>
      </c>
      <c r="AL20" s="28">
        <f t="shared" si="3"/>
        <v>4</v>
      </c>
      <c r="AM20" s="26">
        <f t="shared" si="4"/>
        <v>87.09677419354838</v>
      </c>
      <c r="AN20" s="29">
        <f t="shared" si="5"/>
        <v>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80</v>
      </c>
      <c r="AU20" s="38">
        <v>80</v>
      </c>
      <c r="AV20" s="5">
        <v>100</v>
      </c>
      <c r="AW20" s="5">
        <v>100</v>
      </c>
      <c r="AX20" s="5">
        <v>100</v>
      </c>
      <c r="AY20" s="38">
        <v>80</v>
      </c>
      <c r="AZ20" s="38">
        <v>80</v>
      </c>
      <c r="BA20" s="38">
        <v>80</v>
      </c>
      <c r="BB20" s="5">
        <v>100</v>
      </c>
      <c r="BC20" s="5">
        <v>100</v>
      </c>
      <c r="BD20" s="38">
        <v>80</v>
      </c>
      <c r="BE20" s="30">
        <f t="shared" si="6"/>
        <v>92.5</v>
      </c>
      <c r="BF20" s="39">
        <v>65</v>
      </c>
      <c r="BG20" s="36">
        <v>0</v>
      </c>
      <c r="BH20" s="30">
        <f t="shared" si="7"/>
        <v>32.5</v>
      </c>
      <c r="BI20" s="5">
        <v>1</v>
      </c>
      <c r="BJ20" s="5">
        <v>0</v>
      </c>
      <c r="BK20" s="5">
        <v>1</v>
      </c>
      <c r="BL20" s="30">
        <f t="shared" si="8"/>
        <v>2</v>
      </c>
      <c r="BM20" s="6">
        <f t="shared" si="9"/>
        <v>60.5</v>
      </c>
      <c r="BN20" s="6">
        <f t="shared" si="10"/>
        <v>0</v>
      </c>
      <c r="BP20" s="6">
        <v>85</v>
      </c>
      <c r="BQ20" s="31">
        <v>81</v>
      </c>
      <c r="BR20" s="31">
        <f t="shared" si="13"/>
        <v>0</v>
      </c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4.25">
      <c r="A21" s="20">
        <v>15</v>
      </c>
      <c r="B21" s="21" t="s">
        <v>52</v>
      </c>
      <c r="C21" s="22" t="s">
        <v>57</v>
      </c>
      <c r="D21" s="24">
        <v>1</v>
      </c>
      <c r="E21" s="24">
        <v>1</v>
      </c>
      <c r="F21" s="24">
        <v>1</v>
      </c>
      <c r="G21" s="24">
        <v>1</v>
      </c>
      <c r="H21" s="24">
        <v>1</v>
      </c>
      <c r="I21" s="23">
        <v>0</v>
      </c>
      <c r="J21" s="23">
        <v>0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1</v>
      </c>
      <c r="R21" s="24">
        <v>1</v>
      </c>
      <c r="S21" s="23">
        <v>0</v>
      </c>
      <c r="T21" s="24">
        <v>1</v>
      </c>
      <c r="U21" s="24">
        <v>1</v>
      </c>
      <c r="V21" s="23">
        <v>0</v>
      </c>
      <c r="W21" s="24">
        <v>1</v>
      </c>
      <c r="X21" s="23">
        <v>0</v>
      </c>
      <c r="Y21" s="24">
        <v>1</v>
      </c>
      <c r="Z21" s="24">
        <v>1</v>
      </c>
      <c r="AA21" s="23">
        <v>0</v>
      </c>
      <c r="AB21" s="23">
        <v>0</v>
      </c>
      <c r="AC21" s="24">
        <v>1</v>
      </c>
      <c r="AD21" s="25">
        <v>1</v>
      </c>
      <c r="AE21" s="24">
        <v>1</v>
      </c>
      <c r="AF21" s="23">
        <v>0</v>
      </c>
      <c r="AG21" s="24">
        <v>1</v>
      </c>
      <c r="AH21" s="24">
        <v>1</v>
      </c>
      <c r="AI21" s="26">
        <f t="shared" si="0"/>
        <v>23</v>
      </c>
      <c r="AJ21" s="27">
        <f t="shared" si="1"/>
        <v>0</v>
      </c>
      <c r="AK21" s="26">
        <f t="shared" si="2"/>
        <v>8</v>
      </c>
      <c r="AL21" s="28">
        <f t="shared" si="3"/>
        <v>8</v>
      </c>
      <c r="AM21" s="26">
        <f t="shared" si="4"/>
        <v>74.19354838709677</v>
      </c>
      <c r="AN21" s="29">
        <f t="shared" si="5"/>
        <v>0</v>
      </c>
      <c r="AO21" s="24">
        <v>100</v>
      </c>
      <c r="AP21" s="24">
        <v>100</v>
      </c>
      <c r="AQ21" s="24">
        <v>100</v>
      </c>
      <c r="AR21" s="24">
        <v>100</v>
      </c>
      <c r="AS21" s="24">
        <v>100</v>
      </c>
      <c r="AT21" s="24">
        <v>100</v>
      </c>
      <c r="AU21" s="24">
        <v>100</v>
      </c>
      <c r="AV21" s="24">
        <v>100</v>
      </c>
      <c r="AW21" s="25">
        <v>80</v>
      </c>
      <c r="AX21" s="24">
        <v>0</v>
      </c>
      <c r="AY21" s="25">
        <v>80</v>
      </c>
      <c r="AZ21" s="25">
        <v>80</v>
      </c>
      <c r="BA21" s="24">
        <v>0</v>
      </c>
      <c r="BB21" s="25">
        <v>80</v>
      </c>
      <c r="BC21" s="25">
        <v>80</v>
      </c>
      <c r="BD21" s="25">
        <v>80</v>
      </c>
      <c r="BE21" s="30">
        <f t="shared" si="6"/>
        <v>80</v>
      </c>
      <c r="BF21" s="24">
        <v>95</v>
      </c>
      <c r="BG21" s="24">
        <v>0</v>
      </c>
      <c r="BH21" s="30">
        <f t="shared" si="7"/>
        <v>47.5</v>
      </c>
      <c r="BI21" s="24">
        <v>1</v>
      </c>
      <c r="BJ21" s="24">
        <v>1</v>
      </c>
      <c r="BK21" s="24">
        <v>0</v>
      </c>
      <c r="BL21" s="30">
        <f t="shared" si="8"/>
        <v>2</v>
      </c>
      <c r="BM21" s="6">
        <f t="shared" si="9"/>
        <v>57.75</v>
      </c>
      <c r="BN21" s="6">
        <f t="shared" si="10"/>
        <v>0</v>
      </c>
      <c r="BP21" s="6">
        <v>90</v>
      </c>
      <c r="BQ21" s="31">
        <v>80</v>
      </c>
      <c r="BR21" s="31">
        <f t="shared" si="13"/>
        <v>0</v>
      </c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4.25">
      <c r="A22" s="40">
        <v>16</v>
      </c>
      <c r="B22" s="37" t="s">
        <v>52</v>
      </c>
      <c r="C22" s="33" t="s">
        <v>58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34">
        <v>0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34">
        <v>0</v>
      </c>
      <c r="U22" s="5">
        <v>1</v>
      </c>
      <c r="V22" s="5">
        <v>1</v>
      </c>
      <c r="W22" s="34">
        <v>0</v>
      </c>
      <c r="X22" s="5">
        <v>1</v>
      </c>
      <c r="Y22" s="5">
        <v>1</v>
      </c>
      <c r="Z22" s="5">
        <v>1</v>
      </c>
      <c r="AA22" s="5">
        <v>1</v>
      </c>
      <c r="AB22" s="34">
        <v>0</v>
      </c>
      <c r="AC22" s="34">
        <v>0</v>
      </c>
      <c r="AD22" s="5">
        <v>1</v>
      </c>
      <c r="AE22" s="34">
        <v>0</v>
      </c>
      <c r="AF22" s="34">
        <v>0</v>
      </c>
      <c r="AG22" s="5">
        <v>1</v>
      </c>
      <c r="AH22" s="5">
        <v>1</v>
      </c>
      <c r="AI22" s="26">
        <f t="shared" si="0"/>
        <v>24</v>
      </c>
      <c r="AJ22" s="27">
        <f t="shared" si="1"/>
        <v>0</v>
      </c>
      <c r="AK22" s="26">
        <f t="shared" si="2"/>
        <v>7</v>
      </c>
      <c r="AL22" s="28">
        <f t="shared" si="3"/>
        <v>7</v>
      </c>
      <c r="AM22" s="26">
        <f t="shared" si="4"/>
        <v>77.41935483870968</v>
      </c>
      <c r="AN22" s="29">
        <f t="shared" si="5"/>
        <v>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41">
        <v>80</v>
      </c>
      <c r="AV22" s="41">
        <v>80</v>
      </c>
      <c r="AW22" s="41">
        <v>80</v>
      </c>
      <c r="AX22" s="41">
        <v>80</v>
      </c>
      <c r="AY22" s="41">
        <v>80</v>
      </c>
      <c r="AZ22" s="41">
        <v>80</v>
      </c>
      <c r="BA22" s="41">
        <v>80</v>
      </c>
      <c r="BB22" s="5">
        <v>80</v>
      </c>
      <c r="BC22" s="5">
        <v>80</v>
      </c>
      <c r="BD22" s="5">
        <v>80</v>
      </c>
      <c r="BE22" s="30">
        <f t="shared" si="6"/>
        <v>87.5</v>
      </c>
      <c r="BF22" s="39">
        <v>60</v>
      </c>
      <c r="BG22" s="36">
        <v>80</v>
      </c>
      <c r="BH22" s="30">
        <f t="shared" si="7"/>
        <v>70</v>
      </c>
      <c r="BI22" s="5">
        <v>1</v>
      </c>
      <c r="BJ22" s="5">
        <v>1</v>
      </c>
      <c r="BK22" s="5">
        <v>0</v>
      </c>
      <c r="BL22" s="30">
        <f t="shared" si="8"/>
        <v>2</v>
      </c>
      <c r="BM22" s="31">
        <f t="shared" si="9"/>
        <v>73.75</v>
      </c>
      <c r="BN22" s="31">
        <f t="shared" si="10"/>
        <v>0</v>
      </c>
      <c r="BQ22" s="5"/>
      <c r="BR22" s="5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14.25">
      <c r="A23" s="20">
        <v>17</v>
      </c>
      <c r="B23" s="21" t="s">
        <v>52</v>
      </c>
      <c r="C23" s="22" t="s">
        <v>59</v>
      </c>
      <c r="D23" s="24">
        <v>1</v>
      </c>
      <c r="E23" s="24">
        <v>1</v>
      </c>
      <c r="F23" s="24">
        <v>1</v>
      </c>
      <c r="G23" s="24">
        <v>1</v>
      </c>
      <c r="H23" s="25">
        <v>1</v>
      </c>
      <c r="I23" s="25">
        <v>1</v>
      </c>
      <c r="J23" s="25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3">
        <v>0</v>
      </c>
      <c r="AE23" s="24">
        <v>1</v>
      </c>
      <c r="AF23" s="24">
        <v>1</v>
      </c>
      <c r="AG23" s="24">
        <v>1</v>
      </c>
      <c r="AH23" s="24">
        <v>1</v>
      </c>
      <c r="AI23" s="26">
        <f t="shared" si="0"/>
        <v>30</v>
      </c>
      <c r="AJ23" s="27">
        <f t="shared" si="1"/>
        <v>0</v>
      </c>
      <c r="AK23" s="26">
        <f t="shared" si="2"/>
        <v>1</v>
      </c>
      <c r="AL23" s="28">
        <f t="shared" si="3"/>
        <v>1</v>
      </c>
      <c r="AM23" s="26">
        <f t="shared" si="4"/>
        <v>96.7741935483871</v>
      </c>
      <c r="AN23" s="29">
        <f t="shared" si="5"/>
        <v>0</v>
      </c>
      <c r="AO23" s="24">
        <v>100</v>
      </c>
      <c r="AP23" s="24">
        <v>100</v>
      </c>
      <c r="AQ23" s="24">
        <v>100</v>
      </c>
      <c r="AR23" s="24">
        <v>100</v>
      </c>
      <c r="AS23" s="24">
        <v>100</v>
      </c>
      <c r="AT23" s="24">
        <v>100</v>
      </c>
      <c r="AU23" s="24">
        <v>100</v>
      </c>
      <c r="AV23" s="24">
        <v>100</v>
      </c>
      <c r="AW23" s="24">
        <v>0</v>
      </c>
      <c r="AX23" s="24">
        <v>0</v>
      </c>
      <c r="AY23" s="25">
        <v>80</v>
      </c>
      <c r="AZ23" s="25">
        <v>80</v>
      </c>
      <c r="BA23" s="24">
        <v>0</v>
      </c>
      <c r="BB23" s="24">
        <v>100</v>
      </c>
      <c r="BC23" s="24">
        <v>100</v>
      </c>
      <c r="BD23" s="24">
        <v>0</v>
      </c>
      <c r="BE23" s="30">
        <f t="shared" si="6"/>
        <v>72.5</v>
      </c>
      <c r="BF23" s="24">
        <v>85</v>
      </c>
      <c r="BG23" s="24">
        <v>0</v>
      </c>
      <c r="BH23" s="30">
        <f t="shared" si="7"/>
        <v>42.5</v>
      </c>
      <c r="BI23" s="24">
        <v>1</v>
      </c>
      <c r="BJ23" s="24">
        <v>0</v>
      </c>
      <c r="BK23" s="24">
        <v>0</v>
      </c>
      <c r="BL23" s="30">
        <f t="shared" si="8"/>
        <v>1</v>
      </c>
      <c r="BM23" s="6">
        <f t="shared" si="9"/>
        <v>57.5</v>
      </c>
      <c r="BN23" s="6">
        <f t="shared" si="10"/>
        <v>0</v>
      </c>
      <c r="BP23" s="6">
        <v>90</v>
      </c>
      <c r="BQ23" s="31">
        <v>74</v>
      </c>
      <c r="BR23" s="31">
        <f>+IF(BQ23&gt;=70,"Aprobado","Segunda Oportunidad")</f>
        <v>0</v>
      </c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4.25">
      <c r="A24" s="40">
        <v>18</v>
      </c>
      <c r="B24" s="37" t="s">
        <v>52</v>
      </c>
      <c r="C24" s="33" t="s">
        <v>60</v>
      </c>
      <c r="D24" s="5">
        <v>1</v>
      </c>
      <c r="E24" s="5">
        <v>1</v>
      </c>
      <c r="F24" s="5">
        <v>1</v>
      </c>
      <c r="G24" s="5">
        <v>1</v>
      </c>
      <c r="H24" s="34">
        <v>0</v>
      </c>
      <c r="I24" s="5">
        <v>1</v>
      </c>
      <c r="J24" s="5">
        <v>1</v>
      </c>
      <c r="K24" s="34">
        <v>0</v>
      </c>
      <c r="L24" s="34">
        <v>0</v>
      </c>
      <c r="M24" s="5">
        <v>1</v>
      </c>
      <c r="N24" s="5">
        <v>1</v>
      </c>
      <c r="O24" s="5">
        <v>1</v>
      </c>
      <c r="P24" s="34">
        <v>0</v>
      </c>
      <c r="Q24" s="5">
        <v>0.5</v>
      </c>
      <c r="R24" s="5">
        <v>1</v>
      </c>
      <c r="S24" s="5">
        <v>1</v>
      </c>
      <c r="T24" s="5">
        <v>0.5</v>
      </c>
      <c r="U24" s="5">
        <v>1</v>
      </c>
      <c r="V24" s="5">
        <v>1</v>
      </c>
      <c r="W24" s="5">
        <v>1</v>
      </c>
      <c r="X24" s="5">
        <v>1</v>
      </c>
      <c r="Y24" s="34">
        <v>0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34">
        <v>0</v>
      </c>
      <c r="AH24" s="5">
        <v>1</v>
      </c>
      <c r="AI24" s="26">
        <f t="shared" si="0"/>
        <v>25</v>
      </c>
      <c r="AJ24" s="27">
        <f t="shared" si="1"/>
        <v>2</v>
      </c>
      <c r="AK24" s="26">
        <f t="shared" si="2"/>
        <v>6</v>
      </c>
      <c r="AL24" s="28">
        <f t="shared" si="3"/>
        <v>7</v>
      </c>
      <c r="AM24" s="26">
        <f t="shared" si="4"/>
        <v>80.64516129032258</v>
      </c>
      <c r="AN24" s="29">
        <f t="shared" si="5"/>
        <v>0</v>
      </c>
      <c r="AO24" s="5">
        <v>100</v>
      </c>
      <c r="AP24" s="5">
        <v>100</v>
      </c>
      <c r="AQ24" s="5">
        <v>100</v>
      </c>
      <c r="AR24" s="5">
        <v>100</v>
      </c>
      <c r="AS24" s="5">
        <v>100</v>
      </c>
      <c r="AT24" s="5">
        <v>100</v>
      </c>
      <c r="AU24" s="5">
        <v>100</v>
      </c>
      <c r="AV24" s="5">
        <v>100</v>
      </c>
      <c r="AW24" s="5">
        <v>100</v>
      </c>
      <c r="AX24" s="5">
        <v>100</v>
      </c>
      <c r="AY24" s="5">
        <v>100</v>
      </c>
      <c r="AZ24" s="5">
        <v>100</v>
      </c>
      <c r="BA24" s="5">
        <v>100</v>
      </c>
      <c r="BB24" s="5">
        <v>100</v>
      </c>
      <c r="BC24" s="5">
        <v>100</v>
      </c>
      <c r="BD24" s="5">
        <v>90</v>
      </c>
      <c r="BE24" s="30">
        <f t="shared" si="6"/>
        <v>99.375</v>
      </c>
      <c r="BF24" s="36">
        <v>70</v>
      </c>
      <c r="BG24" s="36">
        <v>90</v>
      </c>
      <c r="BH24" s="30">
        <f t="shared" si="7"/>
        <v>80</v>
      </c>
      <c r="BI24" s="5">
        <v>1</v>
      </c>
      <c r="BJ24" s="5">
        <v>0</v>
      </c>
      <c r="BK24" s="5">
        <v>0</v>
      </c>
      <c r="BL24" s="30">
        <f t="shared" si="8"/>
        <v>1</v>
      </c>
      <c r="BM24" s="31">
        <f t="shared" si="9"/>
        <v>83.6875</v>
      </c>
      <c r="BN24" s="31">
        <f t="shared" si="10"/>
        <v>0</v>
      </c>
      <c r="BQ24" s="5"/>
      <c r="BR24" s="5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70" ht="14.25">
      <c r="A25" s="42"/>
      <c r="B25" s="43"/>
      <c r="C25" s="44" t="s">
        <v>61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45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>
        <f>AVERAGE(AI7:AI24)</f>
        <v>24.38888888888889</v>
      </c>
      <c r="AJ25" s="45">
        <f>AVERAGE(AJ7:AJ24)</f>
        <v>0.2777777777777778</v>
      </c>
      <c r="AK25" s="45">
        <f>AVERAGE(AK7:AK24)</f>
        <v>6.611111111111111</v>
      </c>
      <c r="AL25" s="45">
        <f>AVERAGE(AL7:AL24)</f>
        <v>6.75</v>
      </c>
      <c r="AM25" s="45">
        <f>AVERAGE(AM7:AM24)</f>
        <v>78.67383512544804</v>
      </c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>
        <f>AVERAGE(BE7:BE24)</f>
        <v>83.78472222222223</v>
      </c>
      <c r="BF25" s="45">
        <f>AVERAGE(BF7:BF24)</f>
        <v>69.72222222222223</v>
      </c>
      <c r="BG25" s="45"/>
      <c r="BH25" s="45"/>
      <c r="BI25" s="45">
        <f>AVERAGE(BI7:BI24)</f>
        <v>0.8333333333333334</v>
      </c>
      <c r="BJ25" s="45">
        <f>AVERAGE(BJ7:BJ24)</f>
        <v>0.5555555555555556</v>
      </c>
      <c r="BK25" s="45"/>
      <c r="BL25" s="45">
        <f>AVERAGE(BL7:BL24)</f>
        <v>1.5555555555555556</v>
      </c>
      <c r="BM25" s="47">
        <f>BE25+BL25-AL25</f>
        <v>78.59027777777779</v>
      </c>
      <c r="BN25" s="47">
        <f t="shared" si="10"/>
        <v>0</v>
      </c>
      <c r="BO25" s="18"/>
      <c r="BP25" s="18"/>
      <c r="BQ25" s="5"/>
      <c r="BR25" s="5"/>
    </row>
    <row r="26" spans="66:68" ht="14.25">
      <c r="BN26" s="48"/>
      <c r="BO26" s="49"/>
      <c r="BP26" s="49"/>
    </row>
    <row r="27" spans="58:68" ht="14.25">
      <c r="BF27"/>
      <c r="BN27" s="48"/>
      <c r="BO27" s="49"/>
      <c r="BP27" s="49"/>
    </row>
    <row r="28" spans="2:68" ht="14.25">
      <c r="B28" s="9" t="s">
        <v>62</v>
      </c>
      <c r="BN28" s="48"/>
      <c r="BO28" s="49"/>
      <c r="BP28" s="49"/>
    </row>
    <row r="29" spans="2:68" ht="14.25">
      <c r="B29" s="5">
        <v>1</v>
      </c>
      <c r="C29" s="1" t="s">
        <v>63</v>
      </c>
      <c r="BN29" s="48"/>
      <c r="BO29" s="49"/>
      <c r="BP29" s="49"/>
    </row>
    <row r="30" spans="2:68" ht="14.25">
      <c r="B30" s="38">
        <v>1</v>
      </c>
      <c r="C30" s="1" t="s">
        <v>64</v>
      </c>
      <c r="BN30" s="48"/>
      <c r="BO30" s="49"/>
      <c r="BP30" s="49"/>
    </row>
    <row r="31" spans="2:68" ht="14.25">
      <c r="B31" s="38">
        <v>0.5</v>
      </c>
      <c r="C31" s="1" t="s">
        <v>65</v>
      </c>
      <c r="BN31" s="48"/>
      <c r="BO31" s="49"/>
      <c r="BP31" s="49"/>
    </row>
    <row r="32" spans="2:68" ht="14.25">
      <c r="B32" s="34">
        <v>0</v>
      </c>
      <c r="C32" s="1" t="s">
        <v>66</v>
      </c>
      <c r="BN32" s="48"/>
      <c r="BO32" s="49"/>
      <c r="BP32" s="49"/>
    </row>
    <row r="34" ht="14.25">
      <c r="B34" s="9" t="s">
        <v>67</v>
      </c>
    </row>
    <row r="35" spans="2:3" ht="14.25">
      <c r="B35" s="2">
        <v>1</v>
      </c>
      <c r="C35" t="s">
        <v>68</v>
      </c>
    </row>
    <row r="36" spans="2:3" ht="14.25">
      <c r="B36" s="2">
        <v>2</v>
      </c>
      <c r="C36" t="s">
        <v>69</v>
      </c>
    </row>
    <row r="37" spans="2:3" ht="14.25">
      <c r="B37" s="2">
        <v>3</v>
      </c>
      <c r="C37" t="s">
        <v>70</v>
      </c>
    </row>
    <row r="38" spans="2:3" ht="14.25">
      <c r="B38" s="2">
        <v>4</v>
      </c>
      <c r="C38" t="s">
        <v>71</v>
      </c>
    </row>
    <row r="39" spans="2:3" ht="14.25">
      <c r="B39" s="2">
        <v>5</v>
      </c>
      <c r="C39" t="s">
        <v>72</v>
      </c>
    </row>
    <row r="40" spans="2:3" ht="14.25">
      <c r="B40" s="2">
        <v>6</v>
      </c>
      <c r="C40" t="s">
        <v>73</v>
      </c>
    </row>
    <row r="41" spans="2:3" ht="14.25">
      <c r="B41" s="2">
        <v>7</v>
      </c>
      <c r="C41" t="s">
        <v>74</v>
      </c>
    </row>
    <row r="42" spans="2:3" ht="14.25">
      <c r="B42" s="2">
        <v>8</v>
      </c>
      <c r="C42" t="s">
        <v>75</v>
      </c>
    </row>
    <row r="43" spans="2:3" ht="14.25">
      <c r="B43" s="2">
        <v>9</v>
      </c>
      <c r="C43" t="s">
        <v>76</v>
      </c>
    </row>
    <row r="44" spans="2:3" ht="14.25">
      <c r="B44" s="2">
        <v>10</v>
      </c>
      <c r="C44" t="s">
        <v>77</v>
      </c>
    </row>
    <row r="45" spans="2:3" ht="14.25">
      <c r="B45" s="2">
        <v>11</v>
      </c>
      <c r="C45" t="s">
        <v>78</v>
      </c>
    </row>
    <row r="46" spans="2:3" ht="14.25">
      <c r="B46" s="2">
        <v>12</v>
      </c>
      <c r="C46" t="s">
        <v>79</v>
      </c>
    </row>
    <row r="47" spans="2:3" ht="14.25">
      <c r="B47" s="2">
        <v>13</v>
      </c>
      <c r="C47" t="s">
        <v>80</v>
      </c>
    </row>
    <row r="48" spans="2:3" ht="14.25">
      <c r="B48" s="2">
        <v>14</v>
      </c>
      <c r="C48" t="s">
        <v>81</v>
      </c>
    </row>
    <row r="49" spans="2:3" ht="14.25">
      <c r="B49" s="2">
        <v>15</v>
      </c>
      <c r="C49" t="s">
        <v>82</v>
      </c>
    </row>
    <row r="50" spans="2:3" ht="14.25">
      <c r="B50" s="2">
        <v>16</v>
      </c>
      <c r="C50" t="s">
        <v>83</v>
      </c>
    </row>
    <row r="51" spans="2:3" ht="14.25">
      <c r="B51" s="2">
        <v>17</v>
      </c>
      <c r="C51" t="s">
        <v>84</v>
      </c>
    </row>
    <row r="52" spans="2:3" ht="14.25">
      <c r="B52" s="2">
        <v>18</v>
      </c>
      <c r="C52" t="s">
        <v>85</v>
      </c>
    </row>
    <row r="53" spans="2:3" ht="14.25">
      <c r="B53" s="2">
        <v>19</v>
      </c>
      <c r="C53" t="s">
        <v>86</v>
      </c>
    </row>
    <row r="54" spans="2:3" ht="14.25">
      <c r="B54" s="2">
        <v>20</v>
      </c>
      <c r="C54" t="s">
        <v>87</v>
      </c>
    </row>
    <row r="55" spans="2:3" ht="14.25">
      <c r="B55" s="2">
        <v>21</v>
      </c>
      <c r="C55" t="s">
        <v>88</v>
      </c>
    </row>
    <row r="56" spans="2:3" ht="14.25">
      <c r="B56" s="2">
        <v>22</v>
      </c>
      <c r="C56" t="s">
        <v>89</v>
      </c>
    </row>
    <row r="57" spans="2:3" ht="14.25">
      <c r="B57" s="2">
        <v>23</v>
      </c>
      <c r="C57" t="s">
        <v>90</v>
      </c>
    </row>
    <row r="58" spans="2:3" ht="14.25">
      <c r="B58" s="2">
        <v>24</v>
      </c>
      <c r="C58" t="s">
        <v>91</v>
      </c>
    </row>
    <row r="59" spans="2:3" ht="14.25">
      <c r="B59" s="2">
        <v>25</v>
      </c>
      <c r="C59" t="s">
        <v>92</v>
      </c>
    </row>
    <row r="60" spans="2:3" ht="14.25">
      <c r="B60" s="2">
        <v>26</v>
      </c>
      <c r="C60" t="s">
        <v>93</v>
      </c>
    </row>
    <row r="61" spans="2:3" ht="14.25">
      <c r="B61" s="2">
        <v>27</v>
      </c>
      <c r="C61" t="s">
        <v>94</v>
      </c>
    </row>
    <row r="62" spans="2:3" ht="14.25">
      <c r="B62" s="2">
        <v>28</v>
      </c>
      <c r="C62" t="s">
        <v>95</v>
      </c>
    </row>
    <row r="63" spans="2:3" ht="14.25">
      <c r="B63" s="2">
        <v>29</v>
      </c>
      <c r="C63" t="s">
        <v>96</v>
      </c>
    </row>
    <row r="64" spans="2:3" ht="14.25">
      <c r="B64" s="2">
        <v>30</v>
      </c>
      <c r="C64" t="s">
        <v>97</v>
      </c>
    </row>
    <row r="65" spans="2:3" ht="14.25">
      <c r="B65" s="2">
        <v>31</v>
      </c>
      <c r="C65" t="s">
        <v>98</v>
      </c>
    </row>
    <row r="67" ht="14.25">
      <c r="B67" s="9" t="s">
        <v>99</v>
      </c>
    </row>
    <row r="68" spans="2:3" ht="14.25">
      <c r="B68" s="2">
        <v>1</v>
      </c>
      <c r="C68" t="s">
        <v>100</v>
      </c>
    </row>
    <row r="69" spans="2:3" ht="14.25">
      <c r="B69" s="2">
        <v>2</v>
      </c>
      <c r="C69" t="s">
        <v>101</v>
      </c>
    </row>
    <row r="70" spans="2:3" ht="14.25">
      <c r="B70" s="2">
        <v>3</v>
      </c>
      <c r="C70" t="s">
        <v>102</v>
      </c>
    </row>
    <row r="71" spans="2:3" ht="14.25">
      <c r="B71" s="2">
        <v>4</v>
      </c>
      <c r="C71" t="s">
        <v>103</v>
      </c>
    </row>
    <row r="72" spans="2:3" ht="14.25">
      <c r="B72" s="2">
        <v>5</v>
      </c>
      <c r="C72" t="s">
        <v>104</v>
      </c>
    </row>
    <row r="73" spans="2:3" ht="14.25">
      <c r="B73" s="2">
        <v>6</v>
      </c>
      <c r="C73" t="s">
        <v>105</v>
      </c>
    </row>
    <row r="74" spans="2:3" ht="14.25">
      <c r="B74" s="2">
        <v>7</v>
      </c>
      <c r="C74" t="s">
        <v>106</v>
      </c>
    </row>
    <row r="75" spans="2:3" ht="14.25">
      <c r="B75" s="2">
        <v>8</v>
      </c>
      <c r="C75" s="50" t="s">
        <v>107</v>
      </c>
    </row>
    <row r="76" spans="2:3" ht="14.25">
      <c r="B76" s="2">
        <v>9</v>
      </c>
      <c r="C76" s="50" t="s">
        <v>108</v>
      </c>
    </row>
    <row r="77" spans="2:3" ht="14.25">
      <c r="B77" s="2">
        <v>10</v>
      </c>
      <c r="C77" s="50" t="s">
        <v>109</v>
      </c>
    </row>
    <row r="78" spans="2:3" ht="14.25">
      <c r="B78" s="2">
        <v>11</v>
      </c>
      <c r="C78" t="s">
        <v>110</v>
      </c>
    </row>
    <row r="79" spans="2:3" ht="14.25">
      <c r="B79" s="2">
        <v>12</v>
      </c>
      <c r="C79" t="s">
        <v>111</v>
      </c>
    </row>
    <row r="80" spans="2:36" ht="14.25">
      <c r="B80" s="2">
        <v>13</v>
      </c>
      <c r="C80" t="s">
        <v>112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2:3" ht="14.25">
      <c r="B81" s="2">
        <v>14</v>
      </c>
      <c r="C81" s="50" t="s">
        <v>113</v>
      </c>
    </row>
    <row r="82" spans="2:3" ht="14.25">
      <c r="B82" s="2">
        <v>15</v>
      </c>
      <c r="C82" s="50" t="s">
        <v>114</v>
      </c>
    </row>
    <row r="83" spans="2:3" ht="14.25">
      <c r="B83" s="2">
        <v>16</v>
      </c>
      <c r="C83" s="50" t="s">
        <v>115</v>
      </c>
    </row>
    <row r="85" ht="14.25">
      <c r="B85" s="9" t="s">
        <v>116</v>
      </c>
    </row>
    <row r="86" spans="2:3" ht="14.25">
      <c r="B86" s="2" t="s">
        <v>32</v>
      </c>
      <c r="C86" t="s">
        <v>117</v>
      </c>
    </row>
    <row r="87" spans="2:3" ht="14.25">
      <c r="B87" s="2" t="s">
        <v>33</v>
      </c>
      <c r="C87"/>
    </row>
    <row r="88" spans="2:3" ht="14.25">
      <c r="B88" s="2" t="s">
        <v>34</v>
      </c>
      <c r="C88" t="s">
        <v>118</v>
      </c>
    </row>
    <row r="89" ht="14.25">
      <c r="C89"/>
    </row>
    <row r="90" ht="14.25">
      <c r="C90"/>
    </row>
    <row r="91" ht="14.25">
      <c r="C91"/>
    </row>
    <row r="92" spans="2:3" ht="14.25">
      <c r="B92" s="2" t="s">
        <v>35</v>
      </c>
      <c r="C92" s="1" t="s">
        <v>119</v>
      </c>
    </row>
    <row r="94" spans="2:3" ht="14.25">
      <c r="B94" s="2" t="s">
        <v>36</v>
      </c>
      <c r="C94" s="1" t="s">
        <v>120</v>
      </c>
    </row>
    <row r="95" spans="2:3" ht="14.25">
      <c r="B95" s="2" t="s">
        <v>121</v>
      </c>
      <c r="C95" s="1" t="s">
        <v>122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2017-12-19T01:06:49Z</dcterms:modified>
  <cp:category/>
  <cp:version/>
  <cp:contentType/>
  <cp:contentStatus/>
  <cp:revision>786</cp:revision>
</cp:coreProperties>
</file>