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5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54" i="1"/>
  <c r="B54"/>
  <c r="C48"/>
  <c r="B48"/>
  <c r="F47"/>
  <c r="E47"/>
  <c r="D47"/>
  <c r="C47"/>
  <c r="B47"/>
  <c r="I6"/>
  <c r="J6" s="1"/>
  <c r="J7" s="1"/>
  <c r="D27"/>
  <c r="E27" s="1"/>
  <c r="F27" s="1"/>
  <c r="F29" s="1"/>
  <c r="D28"/>
  <c r="E28" s="1"/>
  <c r="F28" s="1"/>
  <c r="D26"/>
  <c r="E26" s="1"/>
  <c r="F26" s="1"/>
  <c r="D18"/>
  <c r="D17"/>
  <c r="D16"/>
  <c r="D15"/>
  <c r="D8"/>
  <c r="D9"/>
  <c r="D10"/>
  <c r="D7"/>
  <c r="D6"/>
  <c r="I15"/>
  <c r="I13"/>
  <c r="I12"/>
  <c r="I14"/>
  <c r="I11"/>
  <c r="C49" l="1"/>
  <c r="E49"/>
  <c r="D49"/>
  <c r="B49"/>
  <c r="G48"/>
  <c r="D53" s="1"/>
  <c r="I16"/>
  <c r="D19"/>
  <c r="D11"/>
  <c r="G47" l="1"/>
  <c r="F49"/>
  <c r="C36"/>
  <c r="G49" l="1"/>
  <c r="D52"/>
  <c r="D54" s="1"/>
</calcChain>
</file>

<file path=xl/sharedStrings.xml><?xml version="1.0" encoding="utf-8"?>
<sst xmlns="http://schemas.openxmlformats.org/spreadsheetml/2006/main" count="80" uniqueCount="59">
  <si>
    <t>Recursos Humanos</t>
  </si>
  <si>
    <t>Programador</t>
  </si>
  <si>
    <t>Rol en la empresa</t>
  </si>
  <si>
    <t>Cantidad</t>
  </si>
  <si>
    <t>Mensual</t>
  </si>
  <si>
    <t>Salario por hora</t>
  </si>
  <si>
    <t>Total</t>
  </si>
  <si>
    <t>Servicios</t>
  </si>
  <si>
    <t>Servicio</t>
  </si>
  <si>
    <t>Costo</t>
  </si>
  <si>
    <t>Agua</t>
  </si>
  <si>
    <t>Luz</t>
  </si>
  <si>
    <t>Renta de local</t>
  </si>
  <si>
    <t>Internet y telefonia</t>
  </si>
  <si>
    <t xml:space="preserve">Hosting </t>
  </si>
  <si>
    <t>Equipo</t>
  </si>
  <si>
    <t>CPU, teclado y mouse</t>
  </si>
  <si>
    <t>Monitor 18.5''</t>
  </si>
  <si>
    <t>DD externo</t>
  </si>
  <si>
    <t>Regulador</t>
  </si>
  <si>
    <t>Multifuncional Laser</t>
  </si>
  <si>
    <t>Mobiliario</t>
  </si>
  <si>
    <t>Hardware</t>
  </si>
  <si>
    <t>Objeto</t>
  </si>
  <si>
    <t xml:space="preserve">Escritorio en L </t>
  </si>
  <si>
    <t>Silla de Trabajo</t>
  </si>
  <si>
    <t>Telefono</t>
  </si>
  <si>
    <t>Ventilardor</t>
  </si>
  <si>
    <t>Gastos Mensuales</t>
  </si>
  <si>
    <t>Gasto Inicial</t>
  </si>
  <si>
    <t>Productos</t>
  </si>
  <si>
    <t>Tarimas</t>
  </si>
  <si>
    <t>Costo por unidad</t>
  </si>
  <si>
    <t>Porcentaje</t>
  </si>
  <si>
    <t>Subtotal</t>
  </si>
  <si>
    <t>Ganancia</t>
  </si>
  <si>
    <t xml:space="preserve">tarima </t>
  </si>
  <si>
    <t>tarima a la medida</t>
  </si>
  <si>
    <t>Ganancias Unitarias</t>
  </si>
  <si>
    <t>tarima gruesa</t>
  </si>
  <si>
    <t>Proyeccion</t>
  </si>
  <si>
    <t>Proyeccion a 5 años</t>
  </si>
  <si>
    <t xml:space="preserve"> </t>
  </si>
  <si>
    <t>Año 1</t>
  </si>
  <si>
    <t>Año 2</t>
  </si>
  <si>
    <t>Año 3</t>
  </si>
  <si>
    <t>Año 4</t>
  </si>
  <si>
    <t xml:space="preserve">Año 5 </t>
  </si>
  <si>
    <t>Gastos</t>
  </si>
  <si>
    <t>Ganancias</t>
  </si>
  <si>
    <t>Totales</t>
  </si>
  <si>
    <t>Dólar Pesos</t>
  </si>
  <si>
    <t>Moneda</t>
  </si>
  <si>
    <t>Dólar</t>
  </si>
  <si>
    <t>Pesos</t>
  </si>
  <si>
    <t>Costo por servicio</t>
  </si>
  <si>
    <t>Administración Pagina</t>
  </si>
  <si>
    <t>Año 6</t>
  </si>
  <si>
    <t>Año 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</si>
</sst>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1"/>
      <color rgb="FFFF0000"/>
      <name val="Calibri"/>
      <family val="2"/>
      <scheme val="minor"/>
    </font>
    <font>
      <sz val="11"/>
      <color rgb="FF00CC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2" borderId="5" xfId="0" applyNumberFormat="1" applyFill="1" applyBorder="1"/>
    <xf numFmtId="0" fontId="0" fillId="0" borderId="13" xfId="0" applyBorder="1"/>
    <xf numFmtId="0" fontId="0" fillId="3" borderId="13" xfId="0" applyFill="1" applyBorder="1" applyAlignme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 applyAlignment="1">
      <alignment vertical="center"/>
    </xf>
    <xf numFmtId="0" fontId="1" fillId="5" borderId="0" xfId="0" applyFont="1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A31" workbookViewId="0">
      <selection activeCell="D51" sqref="D51"/>
    </sheetView>
  </sheetViews>
  <sheetFormatPr baseColWidth="10" defaultRowHeight="15"/>
  <cols>
    <col min="1" max="1" width="24.5703125" customWidth="1"/>
    <col min="2" max="2" width="19" customWidth="1"/>
    <col min="3" max="3" width="18.28515625" customWidth="1"/>
    <col min="4" max="4" width="17.28515625" customWidth="1"/>
    <col min="5" max="5" width="14.42578125" customWidth="1"/>
    <col min="7" max="7" width="22.42578125" customWidth="1"/>
    <col min="8" max="8" width="16.5703125" customWidth="1"/>
    <col min="9" max="9" width="18.140625" customWidth="1"/>
    <col min="10" max="10" width="16.42578125" customWidth="1"/>
  </cols>
  <sheetData>
    <row r="1" spans="1:16" ht="15" customHeight="1">
      <c r="A1" s="20" t="s">
        <v>29</v>
      </c>
      <c r="B1" s="29"/>
      <c r="C1" s="29"/>
      <c r="D1" s="29"/>
      <c r="E1" s="3"/>
      <c r="G1" s="20" t="s">
        <v>28</v>
      </c>
      <c r="H1" s="29"/>
      <c r="I1" s="29"/>
      <c r="J1" s="29"/>
      <c r="L1" s="20" t="s">
        <v>51</v>
      </c>
      <c r="M1" s="20"/>
      <c r="N1" s="20"/>
      <c r="O1" s="15"/>
      <c r="P1" s="2"/>
    </row>
    <row r="2" spans="1:16">
      <c r="A2" s="29"/>
      <c r="B2" s="29"/>
      <c r="C2" s="29"/>
      <c r="D2" s="29"/>
      <c r="E2" s="2"/>
      <c r="G2" s="29"/>
      <c r="H2" s="29"/>
      <c r="I2" s="29"/>
      <c r="J2" s="29"/>
      <c r="L2" s="20"/>
      <c r="M2" s="20"/>
      <c r="N2" s="20"/>
      <c r="O2" s="15"/>
      <c r="P2" s="2"/>
    </row>
    <row r="3" spans="1:16" ht="15.75" thickBot="1"/>
    <row r="4" spans="1:16">
      <c r="A4" s="33" t="s">
        <v>15</v>
      </c>
      <c r="B4" s="34"/>
      <c r="C4" s="34"/>
      <c r="D4" s="35"/>
      <c r="G4" s="30" t="s">
        <v>0</v>
      </c>
      <c r="H4" s="31"/>
      <c r="I4" s="31"/>
      <c r="J4" s="32"/>
      <c r="L4" s="24" t="s">
        <v>52</v>
      </c>
      <c r="M4" s="25"/>
      <c r="N4" s="16"/>
    </row>
    <row r="5" spans="1:16">
      <c r="A5" s="4" t="s">
        <v>22</v>
      </c>
      <c r="B5" s="4" t="s">
        <v>3</v>
      </c>
      <c r="C5" s="4" t="s">
        <v>9</v>
      </c>
      <c r="D5" s="9" t="s">
        <v>6</v>
      </c>
      <c r="G5" s="4" t="s">
        <v>2</v>
      </c>
      <c r="H5" s="4" t="s">
        <v>3</v>
      </c>
      <c r="I5" s="4" t="s">
        <v>5</v>
      </c>
      <c r="J5" s="9" t="s">
        <v>4</v>
      </c>
      <c r="L5" s="9" t="s">
        <v>53</v>
      </c>
      <c r="M5" s="9" t="s">
        <v>54</v>
      </c>
    </row>
    <row r="6" spans="1:16">
      <c r="A6" s="1" t="s">
        <v>16</v>
      </c>
      <c r="B6" s="1">
        <v>1</v>
      </c>
      <c r="C6" s="5">
        <v>8500</v>
      </c>
      <c r="D6" s="5">
        <f>C6*B6</f>
        <v>8500</v>
      </c>
      <c r="G6" s="1" t="s">
        <v>1</v>
      </c>
      <c r="H6" s="1">
        <v>0</v>
      </c>
      <c r="I6" s="5">
        <f>5*M6</f>
        <v>65.75</v>
      </c>
      <c r="J6" s="5">
        <f>(I6*360)*H6</f>
        <v>0</v>
      </c>
      <c r="L6" s="5">
        <v>1</v>
      </c>
      <c r="M6" s="5">
        <v>13.15</v>
      </c>
    </row>
    <row r="7" spans="1:16">
      <c r="A7" s="1" t="s">
        <v>17</v>
      </c>
      <c r="B7" s="1">
        <v>1</v>
      </c>
      <c r="C7" s="5">
        <v>1349</v>
      </c>
      <c r="D7" s="5">
        <f>C7*B7</f>
        <v>1349</v>
      </c>
      <c r="G7" s="21" t="s">
        <v>6</v>
      </c>
      <c r="H7" s="22"/>
      <c r="I7" s="26"/>
      <c r="J7" s="6">
        <f>SUM(J6)</f>
        <v>0</v>
      </c>
    </row>
    <row r="8" spans="1:16" ht="15.75" thickBot="1">
      <c r="A8" s="1" t="s">
        <v>18</v>
      </c>
      <c r="B8" s="1">
        <v>1</v>
      </c>
      <c r="C8" s="5">
        <v>1149</v>
      </c>
      <c r="D8" s="5">
        <f t="shared" ref="D8:D10" si="0">C8*B8</f>
        <v>1149</v>
      </c>
    </row>
    <row r="9" spans="1:16">
      <c r="A9" s="1" t="s">
        <v>19</v>
      </c>
      <c r="B9" s="1">
        <v>2</v>
      </c>
      <c r="C9" s="5">
        <v>205</v>
      </c>
      <c r="D9" s="5">
        <f t="shared" si="0"/>
        <v>410</v>
      </c>
      <c r="G9" s="33" t="s">
        <v>7</v>
      </c>
      <c r="H9" s="34"/>
      <c r="I9" s="35"/>
    </row>
    <row r="10" spans="1:16">
      <c r="A10" s="1" t="s">
        <v>20</v>
      </c>
      <c r="B10" s="1">
        <v>1</v>
      </c>
      <c r="C10" s="5">
        <v>1969</v>
      </c>
      <c r="D10" s="5">
        <f t="shared" si="0"/>
        <v>1969</v>
      </c>
      <c r="G10" s="7" t="s">
        <v>8</v>
      </c>
      <c r="H10" s="7" t="s">
        <v>9</v>
      </c>
      <c r="I10" s="8" t="s">
        <v>4</v>
      </c>
    </row>
    <row r="11" spans="1:16">
      <c r="A11" s="21" t="s">
        <v>6</v>
      </c>
      <c r="B11" s="22"/>
      <c r="C11" s="26"/>
      <c r="D11" s="6">
        <f>SUM(D6:D10)</f>
        <v>13377</v>
      </c>
      <c r="G11" s="1" t="s">
        <v>13</v>
      </c>
      <c r="H11" s="5">
        <v>1499</v>
      </c>
      <c r="I11" s="5">
        <f>SUM(H11)</f>
        <v>1499</v>
      </c>
    </row>
    <row r="12" spans="1:16" ht="15.75" thickBot="1">
      <c r="G12" s="1" t="s">
        <v>10</v>
      </c>
      <c r="H12" s="5">
        <v>230</v>
      </c>
      <c r="I12" s="5">
        <f>H12/2</f>
        <v>115</v>
      </c>
    </row>
    <row r="13" spans="1:16">
      <c r="A13" s="33" t="s">
        <v>21</v>
      </c>
      <c r="B13" s="34"/>
      <c r="C13" s="34"/>
      <c r="D13" s="35"/>
      <c r="G13" s="1" t="s">
        <v>11</v>
      </c>
      <c r="H13" s="5">
        <v>400</v>
      </c>
      <c r="I13" s="5">
        <f>H13/2</f>
        <v>200</v>
      </c>
    </row>
    <row r="14" spans="1:16">
      <c r="A14" s="4" t="s">
        <v>23</v>
      </c>
      <c r="B14" s="4" t="s">
        <v>3</v>
      </c>
      <c r="C14" s="4" t="s">
        <v>9</v>
      </c>
      <c r="D14" s="9" t="s">
        <v>6</v>
      </c>
      <c r="G14" s="1" t="s">
        <v>12</v>
      </c>
      <c r="H14" s="5">
        <v>800</v>
      </c>
      <c r="I14" s="5">
        <f t="shared" ref="I14" si="1">SUM(H14)</f>
        <v>800</v>
      </c>
    </row>
    <row r="15" spans="1:16">
      <c r="A15" s="1" t="s">
        <v>24</v>
      </c>
      <c r="B15" s="1">
        <v>1</v>
      </c>
      <c r="C15" s="5">
        <v>3949</v>
      </c>
      <c r="D15" s="5">
        <f>C15*B15</f>
        <v>3949</v>
      </c>
      <c r="G15" s="1" t="s">
        <v>14</v>
      </c>
      <c r="H15" s="5">
        <v>2160</v>
      </c>
      <c r="I15" s="5">
        <f>H15/12</f>
        <v>180</v>
      </c>
    </row>
    <row r="16" spans="1:16">
      <c r="A16" s="1" t="s">
        <v>25</v>
      </c>
      <c r="B16" s="1">
        <v>2</v>
      </c>
      <c r="C16" s="5">
        <v>399</v>
      </c>
      <c r="D16" s="5">
        <f>C16*B16</f>
        <v>798</v>
      </c>
      <c r="G16" s="21" t="s">
        <v>6</v>
      </c>
      <c r="H16" s="26"/>
      <c r="I16" s="6">
        <f>SUM(I11:I15)</f>
        <v>2794</v>
      </c>
    </row>
    <row r="17" spans="1:6">
      <c r="A17" s="1" t="s">
        <v>26</v>
      </c>
      <c r="B17" s="1">
        <v>1</v>
      </c>
      <c r="C17" s="5">
        <v>349</v>
      </c>
      <c r="D17" s="5">
        <f>C17*B17</f>
        <v>349</v>
      </c>
    </row>
    <row r="18" spans="1:6">
      <c r="A18" s="1" t="s">
        <v>27</v>
      </c>
      <c r="B18" s="1">
        <v>1</v>
      </c>
      <c r="C18" s="5">
        <v>739</v>
      </c>
      <c r="D18" s="5">
        <f>C18*B18</f>
        <v>739</v>
      </c>
    </row>
    <row r="19" spans="1:6">
      <c r="A19" s="21" t="s">
        <v>6</v>
      </c>
      <c r="B19" s="22"/>
      <c r="C19" s="26"/>
      <c r="D19" s="6">
        <f>SUM(D15:D18)</f>
        <v>5835</v>
      </c>
    </row>
    <row r="21" spans="1:6" ht="15" customHeight="1">
      <c r="A21" s="20" t="s">
        <v>38</v>
      </c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4" spans="1:6">
      <c r="A24" s="39" t="s">
        <v>30</v>
      </c>
      <c r="B24" s="40"/>
      <c r="C24" s="40"/>
      <c r="D24" s="40"/>
      <c r="E24" s="40"/>
      <c r="F24" s="40"/>
    </row>
    <row r="25" spans="1:6">
      <c r="A25" s="4" t="s">
        <v>31</v>
      </c>
      <c r="B25" s="4" t="s">
        <v>3</v>
      </c>
      <c r="C25" s="4" t="s">
        <v>32</v>
      </c>
      <c r="D25" s="9" t="s">
        <v>34</v>
      </c>
      <c r="E25" s="9" t="s">
        <v>33</v>
      </c>
      <c r="F25" s="9" t="s">
        <v>35</v>
      </c>
    </row>
    <row r="26" spans="1:6">
      <c r="A26" s="1" t="s">
        <v>36</v>
      </c>
      <c r="B26" s="1">
        <v>20</v>
      </c>
      <c r="C26" s="5">
        <v>75</v>
      </c>
      <c r="D26" s="5">
        <f>C26*B26</f>
        <v>1500</v>
      </c>
      <c r="E26" s="5">
        <f>D26*0.05</f>
        <v>75</v>
      </c>
      <c r="F26" s="5">
        <f>E26</f>
        <v>75</v>
      </c>
    </row>
    <row r="27" spans="1:6">
      <c r="A27" s="1" t="s">
        <v>39</v>
      </c>
      <c r="B27" s="1">
        <v>20</v>
      </c>
      <c r="C27" s="5">
        <v>78</v>
      </c>
      <c r="D27" s="5">
        <f t="shared" ref="D27:D28" si="2">C27*B27</f>
        <v>1560</v>
      </c>
      <c r="E27" s="5">
        <f>D27*0.05</f>
        <v>78</v>
      </c>
      <c r="F27" s="5">
        <f t="shared" ref="F27:F28" si="3">E27</f>
        <v>78</v>
      </c>
    </row>
    <row r="28" spans="1:6">
      <c r="A28" s="11" t="s">
        <v>37</v>
      </c>
      <c r="B28" s="1">
        <v>20</v>
      </c>
      <c r="C28" s="5">
        <v>90</v>
      </c>
      <c r="D28" s="5">
        <f t="shared" si="2"/>
        <v>1800</v>
      </c>
      <c r="E28" s="5">
        <f>D28*0.05</f>
        <v>90</v>
      </c>
      <c r="F28" s="5">
        <f t="shared" si="3"/>
        <v>90</v>
      </c>
    </row>
    <row r="29" spans="1:6">
      <c r="A29" s="36" t="s">
        <v>6</v>
      </c>
      <c r="B29" s="37"/>
      <c r="C29" s="37"/>
      <c r="D29" s="37"/>
      <c r="E29" s="38"/>
      <c r="F29" s="10">
        <f>SUM(F26:F28)</f>
        <v>243</v>
      </c>
    </row>
    <row r="31" spans="1:6" ht="15" customHeight="1">
      <c r="A31" s="23" t="s">
        <v>8</v>
      </c>
      <c r="B31" s="23"/>
      <c r="C31" s="23"/>
      <c r="D31" s="19"/>
      <c r="E31" s="19"/>
      <c r="F31" s="19"/>
    </row>
    <row r="32" spans="1:6" ht="15" customHeight="1">
      <c r="A32" s="4" t="s">
        <v>8</v>
      </c>
      <c r="B32" s="4" t="s">
        <v>55</v>
      </c>
      <c r="C32" s="9" t="s">
        <v>4</v>
      </c>
      <c r="E32" s="17"/>
      <c r="F32" s="17"/>
    </row>
    <row r="33" spans="1:7">
      <c r="A33" s="1" t="s">
        <v>56</v>
      </c>
      <c r="B33" s="5">
        <v>300</v>
      </c>
      <c r="C33" s="5">
        <v>300</v>
      </c>
      <c r="E33" s="18"/>
      <c r="F33" s="18"/>
    </row>
    <row r="34" spans="1:7">
      <c r="A34" s="1"/>
      <c r="B34" s="5"/>
      <c r="C34" s="5">
        <v>0</v>
      </c>
      <c r="E34" s="18"/>
      <c r="F34" s="18"/>
    </row>
    <row r="35" spans="1:7">
      <c r="A35" s="1"/>
      <c r="B35" s="5"/>
      <c r="C35" s="5">
        <v>0</v>
      </c>
      <c r="E35" s="18"/>
      <c r="F35" s="18"/>
    </row>
    <row r="36" spans="1:7">
      <c r="A36" s="21" t="s">
        <v>6</v>
      </c>
      <c r="B36" s="22"/>
      <c r="C36" s="6">
        <f>SUM(C33:C35)</f>
        <v>300</v>
      </c>
      <c r="E36" s="15"/>
    </row>
    <row r="42" spans="1:7">
      <c r="A42" s="20" t="s">
        <v>40</v>
      </c>
      <c r="B42" s="20"/>
      <c r="C42" s="20"/>
      <c r="D42" s="20"/>
      <c r="E42" s="20"/>
      <c r="F42" s="20"/>
      <c r="G42" s="20"/>
    </row>
    <row r="43" spans="1:7">
      <c r="A43" s="20"/>
      <c r="B43" s="20"/>
      <c r="C43" s="20"/>
      <c r="D43" s="20"/>
      <c r="E43" s="20"/>
      <c r="F43" s="20"/>
      <c r="G43" s="20"/>
    </row>
    <row r="45" spans="1:7">
      <c r="A45" s="27" t="s">
        <v>41</v>
      </c>
      <c r="B45" s="28"/>
      <c r="C45" s="28"/>
      <c r="D45" s="28"/>
      <c r="E45" s="28"/>
      <c r="F45" s="28"/>
      <c r="G45" s="28"/>
    </row>
    <row r="46" spans="1:7">
      <c r="A46" s="4" t="s">
        <v>42</v>
      </c>
      <c r="B46" s="4" t="s">
        <v>43</v>
      </c>
      <c r="C46" s="4" t="s">
        <v>44</v>
      </c>
      <c r="D46" s="9" t="s">
        <v>45</v>
      </c>
      <c r="E46" s="9" t="s">
        <v>46</v>
      </c>
      <c r="F46" s="9" t="s">
        <v>47</v>
      </c>
      <c r="G46" s="9" t="s">
        <v>6</v>
      </c>
    </row>
    <row r="47" spans="1:7">
      <c r="A47" s="1" t="s">
        <v>48</v>
      </c>
      <c r="B47" s="13">
        <f>-(SUM(D11,D19)+SUM(J7,I16)*12)</f>
        <v>-52740</v>
      </c>
      <c r="C47" s="13">
        <f>-SUM(J7,I16)*12</f>
        <v>-33528</v>
      </c>
      <c r="D47" s="13">
        <f>-SUM(J7,I16)*12</f>
        <v>-33528</v>
      </c>
      <c r="E47" s="13">
        <f>-SUM(J7,I16)*12</f>
        <v>-33528</v>
      </c>
      <c r="F47" s="13">
        <f>-SUM(J7,I16)*12</f>
        <v>-33528</v>
      </c>
      <c r="G47" s="13">
        <f>SUM(B47:F48)</f>
        <v>-104504</v>
      </c>
    </row>
    <row r="48" spans="1:7">
      <c r="A48" s="1" t="s">
        <v>49</v>
      </c>
      <c r="B48" s="14">
        <f>SUM(F29,C36)*12</f>
        <v>6516</v>
      </c>
      <c r="C48" s="14">
        <f>SUM(F29,C36)*12*2</f>
        <v>13032</v>
      </c>
      <c r="D48" s="14">
        <v>15600</v>
      </c>
      <c r="E48" s="14">
        <v>20400</v>
      </c>
      <c r="F48" s="14">
        <v>26800</v>
      </c>
      <c r="G48" s="14">
        <f>SUM(B48:F48)</f>
        <v>82348</v>
      </c>
    </row>
    <row r="49" spans="1:7">
      <c r="A49" s="12" t="s">
        <v>50</v>
      </c>
      <c r="B49" s="10">
        <f t="shared" ref="B49:E49" si="4">SUM(B47,B48)</f>
        <v>-46224</v>
      </c>
      <c r="C49" s="10">
        <f t="shared" si="4"/>
        <v>-20496</v>
      </c>
      <c r="D49" s="10">
        <f t="shared" si="4"/>
        <v>-17928</v>
      </c>
      <c r="E49" s="10">
        <f t="shared" si="4"/>
        <v>-13128</v>
      </c>
      <c r="F49" s="10">
        <f>SUM(F47,F48)</f>
        <v>-6728</v>
      </c>
      <c r="G49" s="13">
        <f>SUM(G47:G48)</f>
        <v>-22156</v>
      </c>
    </row>
    <row r="51" spans="1:7">
      <c r="A51" s="4" t="s">
        <v>42</v>
      </c>
      <c r="B51" s="4" t="s">
        <v>57</v>
      </c>
      <c r="C51" s="4" t="s">
        <v>58</v>
      </c>
    </row>
    <row r="52" spans="1:7">
      <c r="A52" s="1" t="s">
        <v>48</v>
      </c>
      <c r="B52" s="13">
        <v>-33528</v>
      </c>
      <c r="C52" s="13">
        <v>-33528</v>
      </c>
      <c r="D52" s="41">
        <f>SUM(G47,B52,C52)</f>
        <v>-171560</v>
      </c>
    </row>
    <row r="53" spans="1:7">
      <c r="A53" s="1" t="s">
        <v>49</v>
      </c>
      <c r="B53" s="14">
        <v>44500</v>
      </c>
      <c r="C53" s="14">
        <v>53500</v>
      </c>
      <c r="D53" s="41">
        <f>SUM(G48,B53,C53)</f>
        <v>180348</v>
      </c>
    </row>
    <row r="54" spans="1:7">
      <c r="A54" s="12" t="s">
        <v>50</v>
      </c>
      <c r="B54" s="10">
        <f t="shared" ref="B54:C54" si="5">SUM(B52,B53)</f>
        <v>10972</v>
      </c>
      <c r="C54" s="10">
        <f t="shared" si="5"/>
        <v>19972</v>
      </c>
      <c r="D54" s="41">
        <f>SUM(D52:D53)</f>
        <v>8788</v>
      </c>
    </row>
  </sheetData>
  <mergeCells count="19">
    <mergeCell ref="A45:G45"/>
    <mergeCell ref="A1:D2"/>
    <mergeCell ref="G1:J2"/>
    <mergeCell ref="G4:J4"/>
    <mergeCell ref="G7:I7"/>
    <mergeCell ref="A11:C11"/>
    <mergeCell ref="G9:I9"/>
    <mergeCell ref="A29:E29"/>
    <mergeCell ref="A24:F24"/>
    <mergeCell ref="A21:F22"/>
    <mergeCell ref="A19:C19"/>
    <mergeCell ref="A4:D4"/>
    <mergeCell ref="A13:D13"/>
    <mergeCell ref="A42:G43"/>
    <mergeCell ref="A36:B36"/>
    <mergeCell ref="A31:C31"/>
    <mergeCell ref="L1:N2"/>
    <mergeCell ref="L4:M4"/>
    <mergeCell ref="G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sim</cp:lastModifiedBy>
  <dcterms:created xsi:type="dcterms:W3CDTF">2013-10-06T17:07:07Z</dcterms:created>
  <dcterms:modified xsi:type="dcterms:W3CDTF">2013-10-09T05:27:00Z</dcterms:modified>
</cp:coreProperties>
</file>